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 activeTab="2"/>
  </bookViews>
  <sheets>
    <sheet name="G5" sheetId="1" r:id="rId1"/>
    <sheet name="G1" sheetId="2" r:id="rId2"/>
    <sheet name="G2" sheetId="3" r:id="rId3"/>
    <sheet name="G3" sheetId="4" r:id="rId4"/>
    <sheet name="G4" sheetId="5" r:id="rId5"/>
  </sheets>
  <definedNames>
    <definedName name="_xlnm.Print_Area" localSheetId="3">'G3'!$A$1:$J$29</definedName>
    <definedName name="_xlnm.Print_Area" localSheetId="4">'G4'!$A$1:$G$30</definedName>
    <definedName name="_xlnm.Print_Area" localSheetId="0">'G5'!$A$1:$G$30</definedName>
  </definedNames>
  <calcPr calcId="1445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5" i="5" l="1"/>
  <c r="F19" i="5"/>
  <c r="F26" i="5" s="1"/>
  <c r="F11" i="5"/>
  <c r="F17" i="5" s="1"/>
  <c r="F24" i="5" s="1"/>
  <c r="F29" i="5" s="1"/>
  <c r="H22" i="4"/>
  <c r="H20" i="4"/>
  <c r="H17" i="4" s="1"/>
  <c r="H11" i="4"/>
  <c r="I48" i="3"/>
  <c r="I49" i="3" s="1"/>
  <c r="I24" i="3"/>
  <c r="I18" i="3"/>
  <c r="I37" i="3" s="1"/>
  <c r="I40" i="3" s="1"/>
  <c r="I42" i="3" s="1"/>
  <c r="H32" i="2"/>
  <c r="H39" i="2" s="1"/>
  <c r="H25" i="2"/>
  <c r="H18" i="2"/>
  <c r="H12" i="2"/>
  <c r="H29" i="2" s="1"/>
  <c r="F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28" i="1" l="1"/>
  <c r="G29" i="1" s="1"/>
  <c r="H26" i="4"/>
  <c r="K37" i="4" l="1"/>
  <c r="H28" i="4"/>
  <c r="E29" i="4"/>
</calcChain>
</file>

<file path=xl/sharedStrings.xml><?xml version="1.0" encoding="utf-8"?>
<sst xmlns="http://schemas.openxmlformats.org/spreadsheetml/2006/main" count="170" uniqueCount="134">
  <si>
    <t>ESTADO DO RIO DE JANEIRO</t>
  </si>
  <si>
    <t>PREFEITURA MUNICIPAL DE SAPUCAIA</t>
  </si>
  <si>
    <t xml:space="preserve">SECRETARIA MUNICIPAL DE FAZENDA </t>
  </si>
  <si>
    <t>LEI ORÇAMENTÁRIA ANUAL 2021</t>
  </si>
  <si>
    <t>ANEXO G5 – Memória de Cálculo do Orçamento do Legislativo</t>
  </si>
  <si>
    <t>Código da Receita</t>
  </si>
  <si>
    <t>Valor (R$)</t>
  </si>
  <si>
    <t>Arrecadado até Julho/20</t>
  </si>
  <si>
    <t>Projetado até Dezembro/20</t>
  </si>
  <si>
    <t>1.1.1.3.03.11.00</t>
  </si>
  <si>
    <t>IRRF – Trabalho</t>
  </si>
  <si>
    <t>1.1.1.3.03.41.00</t>
  </si>
  <si>
    <t xml:space="preserve">IRRF – Outros </t>
  </si>
  <si>
    <t>1.1.1.8.01.10.00</t>
  </si>
  <si>
    <t>IPTU – Principal</t>
  </si>
  <si>
    <t>1.1.1.8.01.41.00</t>
  </si>
  <si>
    <t>ITBI – Principal</t>
  </si>
  <si>
    <t>1.1.1.8.02.31.00</t>
  </si>
  <si>
    <t>ISS – Principal</t>
  </si>
  <si>
    <t>1.1.1.2.00.00.00</t>
  </si>
  <si>
    <t>Taxas</t>
  </si>
  <si>
    <t>Multas e Juros de Impostos</t>
  </si>
  <si>
    <t>Dívida Ativa de Impostos</t>
  </si>
  <si>
    <t>Multas e Juros da Dívida Ativa de Impostos</t>
  </si>
  <si>
    <t>1.7.1.8.01.21.00</t>
  </si>
  <si>
    <t>FPM</t>
  </si>
  <si>
    <t>1.7.1.8.01.41.00</t>
  </si>
  <si>
    <t>FPM – 1%</t>
  </si>
  <si>
    <t>1.7.1.8.01.51.00</t>
  </si>
  <si>
    <t>ITR</t>
  </si>
  <si>
    <t>1.7.2.8.01.11.00</t>
  </si>
  <si>
    <t>ICMS</t>
  </si>
  <si>
    <t>1.7.2.8.01.21.00</t>
  </si>
  <si>
    <t>IPVA</t>
  </si>
  <si>
    <t>1.7.2.8.01.31.00</t>
  </si>
  <si>
    <t>IPI</t>
  </si>
  <si>
    <t>1.7.2.8.01.41.00</t>
  </si>
  <si>
    <t>CIDE</t>
  </si>
  <si>
    <t>TOTAIS</t>
  </si>
  <si>
    <t xml:space="preserve">Orçamento Projetado para o Poder Legislativo no Exercício de 2021, Inc. I do Art. 29-A da CF/88 = 7% </t>
  </si>
  <si>
    <t>SECRETARIA MUNICIPAL DE FAZENDA</t>
  </si>
  <si>
    <t>ANEXO G1 – Receitas de Impostos e Transferências Legais</t>
  </si>
  <si>
    <t>RECEITAS DE IMPOSTOS E TRANSFERÊNCIAS LEGAIS</t>
  </si>
  <si>
    <t>IMPOSTOS</t>
  </si>
  <si>
    <t>TOTAL 100 %</t>
  </si>
  <si>
    <t>I – DIRETAMENTE ARRECADADOS</t>
  </si>
  <si>
    <t>IPTU</t>
  </si>
  <si>
    <t>IRRF</t>
  </si>
  <si>
    <t>ITBI</t>
  </si>
  <si>
    <t>ISS</t>
  </si>
  <si>
    <t>ITR - DIRETAMENTE ARRECADADO</t>
  </si>
  <si>
    <t>II - RECEITA DE TRANSFERÊNCIA DA UNIÃO</t>
  </si>
  <si>
    <t>FPM (1ª Quota)</t>
  </si>
  <si>
    <t>FPM (2ª Quota)</t>
  </si>
  <si>
    <t>IOF - OURO</t>
  </si>
  <si>
    <t>ICMS DESONERAÇÃO - LC 87/96</t>
  </si>
  <si>
    <t>III - RECEITA DE TRANSFERÊNCIA DO ESTADO</t>
  </si>
  <si>
    <t>ICMS + ICMS ECOLÓGICO</t>
  </si>
  <si>
    <t>IPI - EXPORTAÇÃO</t>
  </si>
  <si>
    <t>IV -TOTAL DAS RECEITAS RESULTANTES DE IMPOSTOS E TRANSFERÊNCIAS LEGAIS ( I+II+III)</t>
  </si>
  <si>
    <t>RECEITAS VINCULADAS À EDUCAÇÃO</t>
  </si>
  <si>
    <t>I - FUNDEB</t>
  </si>
  <si>
    <t>TRANSFERENCIAS MULTIGOVERNAMENTAIS</t>
  </si>
  <si>
    <t>COMPLEMENTAÇÃO FINANCEIRA DO FUNDEB/(DEDUÇÃO)</t>
  </si>
  <si>
    <t>APLICAÇÕES FINANCEIRAS</t>
  </si>
  <si>
    <t>II - TRANSFERÊNCIA DO FNDE (ACRESCIDA DE APLICAÇÃO FINANCEIRA)</t>
  </si>
  <si>
    <t>III - OUTRAS RECEITAS VINCULADAS À EDUCAÇÃO (ACRESCIDA DE APLICAÇÃO FINANCEIRA)</t>
  </si>
  <si>
    <t>IV - TOTAL DAS RECEITAS DE EDUCAÇÃO (I+II+III)</t>
  </si>
  <si>
    <t xml:space="preserve"> ESTADO DO RIO DE JANEIRO</t>
  </si>
  <si>
    <t xml:space="preserve"> PREFEITURA MUNICIPAL DE SAPUCAIA</t>
  </si>
  <si>
    <t xml:space="preserve"> SECRETARIA MUNICIPAL DE FAZENDA </t>
  </si>
  <si>
    <t xml:space="preserve"> LEI ORÇAMENTÁRIA ANUAL 2021</t>
  </si>
  <si>
    <t>ANEXO G2 – Quadro Demonstrativo de Aplicações de Recursos em  Manutenção e Desenvolvimento do Ensino – MDE</t>
  </si>
  <si>
    <t xml:space="preserve">DEMONSTRATIVO DAS RECEITAS E DESPESAS COM </t>
  </si>
  <si>
    <t xml:space="preserve">MANUTENÇÃO E DESENVOLVIMENTO DO ENSINO </t>
  </si>
  <si>
    <t>FONTE DE RECURSOS : IMPOSTOS E TRANSFERÊNCIA DE IMPOSTOS</t>
  </si>
  <si>
    <t>MODALIDADE DE ENSINO</t>
  </si>
  <si>
    <t>SUBFUNÇÃO</t>
  </si>
  <si>
    <t>VALOR</t>
  </si>
  <si>
    <t>ENSINO FUNDAMENTAL</t>
  </si>
  <si>
    <t>361 - Ensino Fundamental</t>
  </si>
  <si>
    <t>122 - Administração</t>
  </si>
  <si>
    <t>306 - Alimentação</t>
  </si>
  <si>
    <t>782 - Transporte Rodoviário</t>
  </si>
  <si>
    <t>Inativos</t>
  </si>
  <si>
    <t>Total Ensino Fundamental ( A )</t>
  </si>
  <si>
    <t>ENSINO INFANTIL</t>
  </si>
  <si>
    <t>365 - Ensino Infantil</t>
  </si>
  <si>
    <t>Total Ensino Infantil ( B )</t>
  </si>
  <si>
    <t>EDUCAÇÃO JOVENS E ADULTOS (Consideradas no Ensino Fundamental e Infantil)</t>
  </si>
  <si>
    <t>366 - Educação Jovens e Adultos ( C )</t>
  </si>
  <si>
    <t>EDUCAÇÃO ESPECIAL (Consideradas no Ensino Fundamental e Infantil)</t>
  </si>
  <si>
    <t>367 - Educação Especial ( D )</t>
  </si>
  <si>
    <t>DEMAIS SUBFUNÇÕES ATIPICAS CONSIDERADAS NA EDUCAÇÃO</t>
  </si>
  <si>
    <t>( E ) 122 - Administração Geral</t>
  </si>
  <si>
    <t>SUBFUNÇÕES TIPICAS DA EDUCAÇÃO REGISTRADAS EM OUTRAS FUNÇÕES</t>
  </si>
  <si>
    <t>( F )</t>
  </si>
  <si>
    <t>( G ) TOTAL DAS DESPESAS COM ENSINO(A+B+C+D+E+F)</t>
  </si>
  <si>
    <t>( H ) VALOR REPASSADO AO FUNDEB (Deduções)</t>
  </si>
  <si>
    <t>( I ) DEDUÇÃO DO SIGFIS</t>
  </si>
  <si>
    <t>( J ) TOTAL DAS DESPESAS CONSIDERADAS PARA FINS DE LIMITE CONSTITUCIONAL ( G+H-I )</t>
  </si>
  <si>
    <t>( K ) RECEITA RESULTANTE DE IMPOSTOS</t>
  </si>
  <si>
    <t>PERCENTUAL ALCANÇADO ( LIMITE MINIMO 25% - CAPUT DO ART. 212 DA CF/88) (J/K x 100)</t>
  </si>
  <si>
    <t>FONTE DE RECURSOS : FUNDEB</t>
  </si>
  <si>
    <t>( L ) TOTAL DO PAGAMENTO DOS PROFISSIONAIS DO MAGISTÉRIO</t>
  </si>
  <si>
    <t>( M )DEDUÇÃO DO SIGFIS RELATIVO AOS PROFISSIONAIS DO MAGISTÉRIO</t>
  </si>
  <si>
    <t>( N ) RECURSOS RECEBIDOS DO FUNDEB</t>
  </si>
  <si>
    <t xml:space="preserve">( O ) APLICAÇÕES FINANCEIRAS DO FUNDEB </t>
  </si>
  <si>
    <t>( P ) TOTAL DOS RECURSOS DO FUNDEB ( N+O )</t>
  </si>
  <si>
    <t>( Q )PERCENTUAL DO FUNDEB NA REMUNERAÇÃO DO MAGISTÉRIO DO ENSINO BÁSICO
( EC 108/2020 – MINIMO 70% -) ( L-M/Px100 )</t>
  </si>
  <si>
    <t>Anexo G3 - Receita de Impostos e Transferências de Impostos</t>
  </si>
  <si>
    <t>Ações e Serviços Públicos de Saúde</t>
  </si>
  <si>
    <t>I - DIRETAMENTE ARRECADADOS</t>
  </si>
  <si>
    <t>VI -TOTAL DAS RECEITAS RESULTANTES DE IMPOSTOS E TRANSFERÊNCIAS LEGAIS ( I+II+III+IV+V)</t>
  </si>
  <si>
    <t>MÍNIMO A SER APLICADO     15%</t>
  </si>
  <si>
    <t>VALOR APLICADO NO ORÇAMENTO 2021</t>
  </si>
  <si>
    <t>%</t>
  </si>
  <si>
    <t>ANEXO G4 – Quadro Demonstrativo Limite de Gastos com Pessoal</t>
  </si>
  <si>
    <t>DESPESA DE PESSOAL</t>
  </si>
  <si>
    <t>DESPESA BRUTA COM PESSOAL CONSOLIDADO ( I )</t>
  </si>
  <si>
    <t>Despesas com Pessoal Poder Executivo</t>
  </si>
  <si>
    <t>Despesas com Pessoal Poder Legislativo</t>
  </si>
  <si>
    <t>DEDUÇÕES DAS DESPESAS DE PESSOAL( II )</t>
  </si>
  <si>
    <t>DESPESA LÍQUIDA COM PESSOAL CONSOLIDADO ( III ) = ( I-II )</t>
  </si>
  <si>
    <t>Despesas Líquida com Pessoal Poder Executivo</t>
  </si>
  <si>
    <t>Despesas Líquida com Pessoal Poder Legislativo</t>
  </si>
  <si>
    <t>APURAÇÃO DOS CUMPRIMENTOS LEGAIS</t>
  </si>
  <si>
    <t>Receita Corrente Líquida ( IV )</t>
  </si>
  <si>
    <t>% da DESPESA TOTAL COM PESSOAL sobre a RCL(V)=(III/IV) * 100</t>
  </si>
  <si>
    <t>LIMITE MÁXIMO Poder Executivo (inciso III, alínea ‘a’ do art. 20 da LRF) - 54%</t>
  </si>
  <si>
    <t>LIMITE MÁXIMO Poder Legislativo (incisos III, alínea ‘b’  art. 20 da LRF) -6%</t>
  </si>
  <si>
    <t>LIMITE PRUDENCIAL Poder Executivo (parágrafo único do art. 22 da LRF) - 51,3%</t>
  </si>
  <si>
    <t>LIMITE PRUDENCIAL PoderLegislativo (parágrafo único do art. 22 da LRF) – 5,70%</t>
  </si>
  <si>
    <t>PERCENTUAL  DE GASTOS COM  PESSOAL ORÇAMENTO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</si>
</sst>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\-??_ ;_ @_ "/>
    <numFmt numFmtId="165" formatCode="_-* #,##0.00_-;\-* #,##0.00_-;_-* \-??_-;_-@_-"/>
  </numFmts>
  <fonts count="8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4" fontId="7" fillId="0" borderId="0" applyBorder="0" applyProtection="0"/>
  </cellStyleXfs>
  <cellXfs count="92">
    <xf numFmtId="0" fontId="0" fillId="0" borderId="0" xfId="0"/>
    <xf numFmtId="164" fontId="7" fillId="0" borderId="0" xfId="1" applyBorder="1" applyProtection="1"/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4" fontId="3" fillId="0" borderId="1" xfId="0" applyNumberFormat="1" applyFont="1" applyBorder="1" applyAlignment="1"/>
    <xf numFmtId="4" fontId="0" fillId="0" borderId="0" xfId="0" applyNumberFormat="1"/>
    <xf numFmtId="4" fontId="3" fillId="0" borderId="1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Font="1"/>
    <xf numFmtId="164" fontId="5" fillId="0" borderId="0" xfId="1" applyFont="1" applyBorder="1" applyProtection="1"/>
    <xf numFmtId="4" fontId="0" fillId="0" borderId="0" xfId="0" applyNumberFormat="1" applyFont="1"/>
    <xf numFmtId="2" fontId="0" fillId="0" borderId="0" xfId="0" applyNumberFormat="1" applyFont="1"/>
    <xf numFmtId="2" fontId="0" fillId="0" borderId="0" xfId="0" applyNumberFormat="1" applyFont="1" applyBorder="1"/>
    <xf numFmtId="0" fontId="5" fillId="0" borderId="0" xfId="0" applyFont="1"/>
    <xf numFmtId="165" fontId="5" fillId="0" borderId="0" xfId="0" applyNumberFormat="1" applyFont="1"/>
    <xf numFmtId="164" fontId="6" fillId="0" borderId="0" xfId="1" applyFont="1" applyBorder="1" applyProtection="1"/>
    <xf numFmtId="164" fontId="1" fillId="0" borderId="3" xfId="0" applyNumberFormat="1" applyFont="1" applyBorder="1"/>
    <xf numFmtId="164" fontId="0" fillId="0" borderId="0" xfId="0" applyNumberFormat="1" applyFont="1"/>
    <xf numFmtId="4" fontId="2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/>
    <xf numFmtId="0" fontId="1" fillId="0" borderId="1" xfId="0" applyFont="1" applyBorder="1" applyAlignment="1"/>
    <xf numFmtId="0" fontId="0" fillId="0" borderId="1" xfId="0" applyFont="1" applyBorder="1" applyAlignment="1"/>
    <xf numFmtId="4" fontId="0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0" fillId="0" borderId="8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4" fontId="1" fillId="0" borderId="1" xfId="1" applyFont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" fontId="0" fillId="2" borderId="1" xfId="0" applyNumberFormat="1" applyFont="1" applyFill="1" applyBorder="1" applyAlignme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/>
    <xf numFmtId="0" fontId="4" fillId="0" borderId="1" xfId="0" applyFont="1" applyBorder="1" applyAlignment="1"/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workbookViewId="0">
      <selection activeCell="I11" sqref="I11"/>
    </sheetView>
  </sheetViews>
  <sheetFormatPr defaultRowHeight="15" x14ac:dyDescent="0.25"/>
  <cols>
    <col min="1" max="1" width="15.28515625" customWidth="1"/>
    <col min="2" max="2" width="9.28515625" customWidth="1"/>
    <col min="3" max="4" width="9.140625" customWidth="1"/>
    <col min="5" max="5" width="26.85546875" customWidth="1"/>
    <col min="6" max="6" width="14.7109375" customWidth="1"/>
    <col min="7" max="7" width="15.140625" customWidth="1"/>
    <col min="8" max="8" width="8.140625" customWidth="1"/>
    <col min="9" max="9" width="15.5703125" customWidth="1"/>
    <col min="10" max="10" width="4.85546875" customWidth="1"/>
    <col min="11" max="11" width="16.85546875" customWidth="1"/>
    <col min="12" max="257" width="9.140625" customWidth="1"/>
    <col min="258" max="258" width="5.7109375" customWidth="1"/>
    <col min="259" max="260" width="9.140625" customWidth="1"/>
    <col min="261" max="261" width="26.85546875" customWidth="1"/>
    <col min="262" max="263" width="9.140625" customWidth="1"/>
    <col min="264" max="264" width="8.140625" customWidth="1"/>
    <col min="265" max="265" width="15.42578125" customWidth="1"/>
    <col min="266" max="266" width="4.85546875" customWidth="1"/>
    <col min="267" max="267" width="12.7109375" customWidth="1"/>
    <col min="268" max="513" width="9.140625" customWidth="1"/>
    <col min="514" max="514" width="5.7109375" customWidth="1"/>
    <col min="515" max="516" width="9.140625" customWidth="1"/>
    <col min="517" max="517" width="26.85546875" customWidth="1"/>
    <col min="518" max="519" width="9.140625" customWidth="1"/>
    <col min="520" max="520" width="8.140625" customWidth="1"/>
    <col min="521" max="521" width="15.42578125" customWidth="1"/>
    <col min="522" max="522" width="4.85546875" customWidth="1"/>
    <col min="523" max="523" width="12.7109375" customWidth="1"/>
    <col min="524" max="769" width="9.140625" customWidth="1"/>
    <col min="770" max="770" width="5.7109375" customWidth="1"/>
    <col min="771" max="772" width="9.140625" customWidth="1"/>
    <col min="773" max="773" width="26.85546875" customWidth="1"/>
    <col min="774" max="775" width="9.140625" customWidth="1"/>
    <col min="776" max="776" width="8.140625" customWidth="1"/>
    <col min="777" max="777" width="15.42578125" customWidth="1"/>
    <col min="778" max="778" width="4.85546875" customWidth="1"/>
    <col min="779" max="779" width="12.7109375" customWidth="1"/>
    <col min="780" max="1025" width="9.140625" customWidth="1"/>
  </cols>
  <sheetData>
    <row r="2" spans="1:12" x14ac:dyDescent="0.25">
      <c r="A2" s="46" t="s">
        <v>0</v>
      </c>
      <c r="B2" s="46"/>
      <c r="C2" s="46"/>
      <c r="D2" s="46"/>
      <c r="E2" s="46"/>
      <c r="F2" s="46"/>
      <c r="G2" s="46"/>
    </row>
    <row r="3" spans="1:12" x14ac:dyDescent="0.25">
      <c r="A3" s="47" t="s">
        <v>1</v>
      </c>
      <c r="B3" s="47"/>
      <c r="C3" s="47"/>
      <c r="D3" s="47"/>
      <c r="E3" s="47"/>
      <c r="F3" s="47"/>
      <c r="G3" s="47"/>
      <c r="K3" s="1"/>
    </row>
    <row r="4" spans="1:12" x14ac:dyDescent="0.25">
      <c r="A4" s="46" t="s">
        <v>2</v>
      </c>
      <c r="B4" s="46"/>
      <c r="C4" s="46"/>
      <c r="D4" s="46"/>
      <c r="E4" s="46"/>
      <c r="F4" s="46"/>
      <c r="G4" s="46"/>
      <c r="K4" s="1"/>
    </row>
    <row r="5" spans="1:12" x14ac:dyDescent="0.25">
      <c r="A5" s="47" t="s">
        <v>3</v>
      </c>
      <c r="B5" s="47"/>
      <c r="C5" s="47"/>
      <c r="D5" s="47"/>
      <c r="E5" s="47"/>
      <c r="F5" s="47"/>
      <c r="G5" s="47"/>
      <c r="K5" s="1"/>
    </row>
    <row r="6" spans="1:12" x14ac:dyDescent="0.25">
      <c r="A6" s="47" t="s">
        <v>4</v>
      </c>
      <c r="B6" s="47"/>
      <c r="C6" s="47"/>
      <c r="D6" s="47"/>
      <c r="E6" s="47"/>
      <c r="F6" s="47"/>
      <c r="G6" s="47"/>
      <c r="K6" s="1"/>
    </row>
    <row r="7" spans="1:12" s="3" customFormat="1" x14ac:dyDescent="0.25">
      <c r="A7" s="40"/>
      <c r="B7" s="40"/>
      <c r="C7" s="40"/>
      <c r="D7" s="40"/>
      <c r="E7" s="40"/>
      <c r="F7" s="40"/>
      <c r="G7" s="40"/>
      <c r="H7" s="2"/>
      <c r="I7" s="2"/>
      <c r="J7" s="2"/>
      <c r="K7" s="1"/>
      <c r="L7" s="2"/>
    </row>
    <row r="8" spans="1:12" x14ac:dyDescent="0.25">
      <c r="A8" s="41"/>
      <c r="B8" s="41"/>
      <c r="C8" s="41"/>
      <c r="D8" s="41"/>
      <c r="E8" s="41"/>
      <c r="F8" s="41"/>
      <c r="G8" s="41"/>
      <c r="H8" s="2"/>
      <c r="I8" s="2"/>
      <c r="J8" s="2"/>
      <c r="K8" s="1"/>
      <c r="L8" s="2"/>
    </row>
    <row r="9" spans="1:12" ht="17.100000000000001" customHeight="1" x14ac:dyDescent="0.25">
      <c r="A9" s="39" t="s">
        <v>5</v>
      </c>
      <c r="B9" s="42"/>
      <c r="C9" s="42"/>
      <c r="D9" s="42"/>
      <c r="E9" s="42"/>
      <c r="F9" s="4" t="s">
        <v>6</v>
      </c>
      <c r="G9" s="4" t="s">
        <v>6</v>
      </c>
      <c r="H9" s="2"/>
      <c r="I9" s="2"/>
      <c r="J9" s="2"/>
      <c r="K9" s="1"/>
      <c r="L9" s="2"/>
    </row>
    <row r="10" spans="1:12" ht="13.9" customHeight="1" x14ac:dyDescent="0.25">
      <c r="A10" s="39"/>
      <c r="B10" s="43"/>
      <c r="C10" s="43"/>
      <c r="D10" s="43"/>
      <c r="E10" s="43"/>
      <c r="F10" s="44" t="s">
        <v>7</v>
      </c>
      <c r="G10" s="45" t="s">
        <v>8</v>
      </c>
      <c r="I10" s="3"/>
      <c r="K10" s="1"/>
    </row>
    <row r="11" spans="1:12" x14ac:dyDescent="0.25">
      <c r="A11" s="39"/>
      <c r="B11" s="39"/>
      <c r="C11" s="43"/>
      <c r="D11" s="43"/>
      <c r="E11" s="43"/>
      <c r="F11" s="44"/>
      <c r="G11" s="44"/>
      <c r="I11" s="3"/>
      <c r="K11" s="1"/>
    </row>
    <row r="12" spans="1:12" x14ac:dyDescent="0.25">
      <c r="A12" s="5" t="s">
        <v>9</v>
      </c>
      <c r="B12" s="36" t="s">
        <v>10</v>
      </c>
      <c r="C12" s="36"/>
      <c r="D12" s="36"/>
      <c r="E12" s="36"/>
      <c r="F12" s="6">
        <v>671321.09</v>
      </c>
      <c r="G12" s="6">
        <f t="shared" ref="G12:G27" si="0">F12/7*12</f>
        <v>1150836.1542857143</v>
      </c>
      <c r="I12" s="1"/>
      <c r="K12" s="7"/>
    </row>
    <row r="13" spans="1:12" x14ac:dyDescent="0.25">
      <c r="A13" s="5" t="s">
        <v>11</v>
      </c>
      <c r="B13" s="36" t="s">
        <v>12</v>
      </c>
      <c r="C13" s="36"/>
      <c r="D13" s="36"/>
      <c r="E13" s="36"/>
      <c r="F13" s="8">
        <v>17537.759999999998</v>
      </c>
      <c r="G13" s="6">
        <f t="shared" si="0"/>
        <v>30064.731428571427</v>
      </c>
      <c r="I13" s="1"/>
      <c r="K13" s="7"/>
    </row>
    <row r="14" spans="1:12" x14ac:dyDescent="0.25">
      <c r="A14" s="5" t="s">
        <v>13</v>
      </c>
      <c r="B14" s="36" t="s">
        <v>14</v>
      </c>
      <c r="C14" s="36"/>
      <c r="D14" s="36"/>
      <c r="E14" s="36"/>
      <c r="F14" s="9">
        <v>910611.19</v>
      </c>
      <c r="G14" s="6">
        <f t="shared" si="0"/>
        <v>1561047.7542857141</v>
      </c>
      <c r="I14" s="1"/>
      <c r="K14" s="7"/>
    </row>
    <row r="15" spans="1:12" x14ac:dyDescent="0.25">
      <c r="A15" s="10" t="s">
        <v>15</v>
      </c>
      <c r="B15" s="36" t="s">
        <v>16</v>
      </c>
      <c r="C15" s="36"/>
      <c r="D15" s="36"/>
      <c r="E15" s="36"/>
      <c r="F15" s="11">
        <v>107804.8</v>
      </c>
      <c r="G15" s="6">
        <f t="shared" si="0"/>
        <v>184808.22857142857</v>
      </c>
      <c r="I15" s="1"/>
      <c r="K15" s="7"/>
    </row>
    <row r="16" spans="1:12" x14ac:dyDescent="0.25">
      <c r="A16" s="12" t="s">
        <v>17</v>
      </c>
      <c r="B16" s="36" t="s">
        <v>18</v>
      </c>
      <c r="C16" s="36"/>
      <c r="D16" s="36"/>
      <c r="E16" s="36"/>
      <c r="F16" s="9">
        <v>3271711.57</v>
      </c>
      <c r="G16" s="6">
        <f t="shared" si="0"/>
        <v>5608648.4057142856</v>
      </c>
      <c r="I16" s="1"/>
      <c r="K16" s="7"/>
    </row>
    <row r="17" spans="1:12" x14ac:dyDescent="0.25">
      <c r="A17" s="5" t="s">
        <v>19</v>
      </c>
      <c r="B17" s="36" t="s">
        <v>20</v>
      </c>
      <c r="C17" s="36"/>
      <c r="D17" s="36"/>
      <c r="E17" s="36"/>
      <c r="F17" s="13">
        <v>474753.19</v>
      </c>
      <c r="G17" s="6">
        <f t="shared" si="0"/>
        <v>813862.6114285714</v>
      </c>
      <c r="I17" s="1"/>
      <c r="K17" s="7"/>
    </row>
    <row r="18" spans="1:12" x14ac:dyDescent="0.25">
      <c r="A18" s="5"/>
      <c r="B18" s="36" t="s">
        <v>21</v>
      </c>
      <c r="C18" s="36"/>
      <c r="D18" s="36"/>
      <c r="E18" s="36"/>
      <c r="F18" s="8">
        <v>29280.35</v>
      </c>
      <c r="G18" s="6">
        <f t="shared" si="0"/>
        <v>50194.885714285709</v>
      </c>
      <c r="I18" s="1"/>
      <c r="K18" s="7"/>
    </row>
    <row r="19" spans="1:12" x14ac:dyDescent="0.25">
      <c r="A19" s="5"/>
      <c r="B19" s="36" t="s">
        <v>22</v>
      </c>
      <c r="C19" s="36"/>
      <c r="D19" s="36"/>
      <c r="E19" s="36"/>
      <c r="F19" s="8">
        <v>126058.55</v>
      </c>
      <c r="G19" s="6">
        <f t="shared" si="0"/>
        <v>216100.37142857147</v>
      </c>
      <c r="I19" s="1"/>
      <c r="K19" s="7"/>
    </row>
    <row r="20" spans="1:12" x14ac:dyDescent="0.25">
      <c r="A20" s="12"/>
      <c r="B20" s="36" t="s">
        <v>23</v>
      </c>
      <c r="C20" s="36"/>
      <c r="D20" s="36"/>
      <c r="E20" s="36"/>
      <c r="F20" s="9">
        <v>71790.87</v>
      </c>
      <c r="G20" s="6">
        <f t="shared" si="0"/>
        <v>123070.06285714285</v>
      </c>
      <c r="K20" s="7"/>
    </row>
    <row r="21" spans="1:12" x14ac:dyDescent="0.25">
      <c r="A21" s="5" t="s">
        <v>24</v>
      </c>
      <c r="B21" s="36" t="s">
        <v>25</v>
      </c>
      <c r="C21" s="36"/>
      <c r="D21" s="36"/>
      <c r="E21" s="36"/>
      <c r="F21" s="13">
        <v>8251816.3899999997</v>
      </c>
      <c r="G21" s="6">
        <f t="shared" si="0"/>
        <v>14145970.954285713</v>
      </c>
      <c r="K21" s="7"/>
    </row>
    <row r="22" spans="1:12" x14ac:dyDescent="0.25">
      <c r="A22" s="14" t="s">
        <v>26</v>
      </c>
      <c r="B22" s="36" t="s">
        <v>27</v>
      </c>
      <c r="C22" s="36"/>
      <c r="D22" s="36"/>
      <c r="E22" s="36"/>
      <c r="F22" s="15">
        <v>633264.68999999994</v>
      </c>
      <c r="G22" s="6">
        <f t="shared" si="0"/>
        <v>1085596.6114285714</v>
      </c>
      <c r="K22" s="7"/>
    </row>
    <row r="23" spans="1:12" x14ac:dyDescent="0.25">
      <c r="A23" s="5" t="s">
        <v>28</v>
      </c>
      <c r="B23" s="36" t="s">
        <v>29</v>
      </c>
      <c r="C23" s="36"/>
      <c r="D23" s="36"/>
      <c r="E23" s="36"/>
      <c r="F23" s="13">
        <v>2327.0700000000002</v>
      </c>
      <c r="G23" s="6">
        <f t="shared" si="0"/>
        <v>3989.2628571428572</v>
      </c>
      <c r="K23" s="7"/>
    </row>
    <row r="24" spans="1:12" s="3" customFormat="1" x14ac:dyDescent="0.25">
      <c r="A24" s="5" t="s">
        <v>30</v>
      </c>
      <c r="B24" s="36" t="s">
        <v>31</v>
      </c>
      <c r="C24" s="36"/>
      <c r="D24" s="36"/>
      <c r="E24" s="36"/>
      <c r="F24" s="13">
        <v>16571359.140000001</v>
      </c>
      <c r="G24" s="6">
        <f t="shared" si="0"/>
        <v>28408044.240000002</v>
      </c>
      <c r="H24" s="2"/>
      <c r="J24" s="2"/>
      <c r="L24" s="2"/>
    </row>
    <row r="25" spans="1:12" ht="15.6" customHeight="1" x14ac:dyDescent="0.25">
      <c r="A25" s="16" t="s">
        <v>32</v>
      </c>
      <c r="B25" s="36" t="s">
        <v>33</v>
      </c>
      <c r="C25" s="36"/>
      <c r="D25" s="36"/>
      <c r="E25" s="36"/>
      <c r="F25" s="13">
        <v>755533.04</v>
      </c>
      <c r="G25" s="6">
        <f t="shared" si="0"/>
        <v>1295199.4971428572</v>
      </c>
      <c r="H25" s="2"/>
      <c r="J25" s="2"/>
      <c r="K25" s="7"/>
      <c r="L25" s="2"/>
    </row>
    <row r="26" spans="1:12" x14ac:dyDescent="0.25">
      <c r="A26" s="5" t="s">
        <v>34</v>
      </c>
      <c r="B26" s="36" t="s">
        <v>35</v>
      </c>
      <c r="C26" s="36"/>
      <c r="D26" s="36"/>
      <c r="E26" s="36"/>
      <c r="F26" s="8">
        <v>420392.77</v>
      </c>
      <c r="G26" s="6">
        <f t="shared" si="0"/>
        <v>720673.32000000007</v>
      </c>
      <c r="H26" s="2"/>
      <c r="J26" s="2"/>
      <c r="K26" s="7"/>
      <c r="L26" s="2"/>
    </row>
    <row r="27" spans="1:12" ht="14.85" customHeight="1" x14ac:dyDescent="0.25">
      <c r="A27" s="17" t="s">
        <v>36</v>
      </c>
      <c r="B27" s="36" t="s">
        <v>37</v>
      </c>
      <c r="C27" s="36"/>
      <c r="D27" s="36"/>
      <c r="E27" s="36"/>
      <c r="F27" s="18">
        <v>18996.32</v>
      </c>
      <c r="G27" s="6">
        <f t="shared" si="0"/>
        <v>32565.119999999995</v>
      </c>
      <c r="H27" s="2"/>
      <c r="J27" s="2"/>
      <c r="K27" s="7"/>
      <c r="L27" s="2"/>
    </row>
    <row r="28" spans="1:12" ht="12.6" customHeight="1" x14ac:dyDescent="0.25">
      <c r="A28" s="19"/>
      <c r="B28" s="37" t="s">
        <v>38</v>
      </c>
      <c r="C28" s="37"/>
      <c r="D28" s="37"/>
      <c r="E28" s="37"/>
      <c r="F28" s="20">
        <f>SUM(F12:F27)</f>
        <v>32334558.789999999</v>
      </c>
      <c r="G28" s="20">
        <f>SUM(G12:G27)</f>
        <v>55430672.211428568</v>
      </c>
      <c r="H28" s="21"/>
      <c r="I28" s="2"/>
      <c r="J28" s="2"/>
      <c r="K28" s="7"/>
      <c r="L28" s="2"/>
    </row>
    <row r="29" spans="1:12" ht="13.5" customHeight="1" x14ac:dyDescent="0.25">
      <c r="A29" s="38"/>
      <c r="B29" s="39" t="s">
        <v>39</v>
      </c>
      <c r="C29" s="39"/>
      <c r="D29" s="39"/>
      <c r="E29" s="39"/>
      <c r="F29" s="35"/>
      <c r="G29" s="34">
        <f>G28*7%</f>
        <v>3880147.0548</v>
      </c>
      <c r="H29" s="22"/>
      <c r="I29" s="22"/>
      <c r="J29" s="22"/>
      <c r="L29" s="2"/>
    </row>
    <row r="30" spans="1:12" ht="13.5" customHeight="1" x14ac:dyDescent="0.25">
      <c r="A30" s="38"/>
      <c r="B30" s="39"/>
      <c r="C30" s="39"/>
      <c r="D30" s="39"/>
      <c r="E30" s="39"/>
      <c r="F30" s="35"/>
      <c r="G30" s="35"/>
      <c r="H30" s="22"/>
      <c r="I30" s="22"/>
      <c r="J30" s="22"/>
      <c r="L30" s="2"/>
    </row>
    <row r="31" spans="1:12" x14ac:dyDescent="0.25">
      <c r="F31" s="23"/>
    </row>
  </sheetData>
  <mergeCells count="33">
    <mergeCell ref="A2:G2"/>
    <mergeCell ref="A3:G3"/>
    <mergeCell ref="A4:G4"/>
    <mergeCell ref="A5:G5"/>
    <mergeCell ref="A6:G6"/>
    <mergeCell ref="A7:G7"/>
    <mergeCell ref="A8:G8"/>
    <mergeCell ref="A9:A11"/>
    <mergeCell ref="B9:E9"/>
    <mergeCell ref="B10:E11"/>
    <mergeCell ref="F10:F11"/>
    <mergeCell ref="G10:G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G29:G30"/>
    <mergeCell ref="B27:E27"/>
    <mergeCell ref="B28:E28"/>
    <mergeCell ref="A29:A30"/>
    <mergeCell ref="B29:E30"/>
    <mergeCell ref="F29:F30"/>
  </mergeCells>
  <printOptions horizontalCentered="1"/>
  <pageMargins left="0.78749999999999998" right="0.78749999999999998" top="0.196527777777778" bottom="0.19652777777777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39"/>
  <sheetViews>
    <sheetView topLeftCell="A19" workbookViewId="0">
      <selection activeCell="A4" sqref="A4"/>
    </sheetView>
  </sheetViews>
  <sheetFormatPr defaultRowHeight="15" x14ac:dyDescent="0.25"/>
  <cols>
    <col min="1" max="2" width="9.140625" style="24" customWidth="1"/>
    <col min="3" max="3" width="10" style="24" customWidth="1"/>
    <col min="4" max="11" width="9.140625" style="24" customWidth="1"/>
    <col min="12" max="12" width="12.7109375" style="24" customWidth="1"/>
    <col min="13" max="1025" width="9.140625" style="24" customWidth="1"/>
  </cols>
  <sheetData>
    <row r="2" spans="1:12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2" x14ac:dyDescent="0.25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</row>
    <row r="5" spans="1:12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</row>
    <row r="6" spans="1:12" x14ac:dyDescent="0.25">
      <c r="A6" s="47" t="s">
        <v>41</v>
      </c>
      <c r="B6" s="47"/>
      <c r="C6" s="47"/>
      <c r="D6" s="47"/>
      <c r="E6" s="47"/>
      <c r="F6" s="47"/>
      <c r="G6" s="47"/>
      <c r="H6" s="47"/>
      <c r="I6" s="47"/>
      <c r="J6" s="47"/>
    </row>
    <row r="7" spans="1:12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2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2" ht="15" customHeight="1" x14ac:dyDescent="0.25">
      <c r="A9" s="58" t="s">
        <v>42</v>
      </c>
      <c r="B9" s="58"/>
      <c r="C9" s="58"/>
      <c r="D9" s="58"/>
      <c r="E9" s="58"/>
      <c r="F9" s="58"/>
      <c r="G9" s="58"/>
      <c r="H9" s="58"/>
      <c r="I9" s="58"/>
      <c r="J9" s="58"/>
    </row>
    <row r="10" spans="1:12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</row>
    <row r="11" spans="1:12" x14ac:dyDescent="0.25">
      <c r="A11" s="59" t="s">
        <v>43</v>
      </c>
      <c r="B11" s="59"/>
      <c r="C11" s="59"/>
      <c r="D11" s="59"/>
      <c r="E11" s="59"/>
      <c r="F11" s="59"/>
      <c r="G11" s="59"/>
      <c r="H11" s="59" t="s">
        <v>44</v>
      </c>
      <c r="I11" s="59"/>
      <c r="J11" s="59"/>
    </row>
    <row r="12" spans="1:12" x14ac:dyDescent="0.25">
      <c r="A12" s="50" t="s">
        <v>45</v>
      </c>
      <c r="B12" s="50"/>
      <c r="C12" s="50"/>
      <c r="D12" s="50"/>
      <c r="E12" s="50"/>
      <c r="F12" s="50"/>
      <c r="G12" s="50"/>
      <c r="H12" s="49">
        <f>SUM(H13:J17)</f>
        <v>12691920.260000002</v>
      </c>
      <c r="I12" s="49"/>
      <c r="J12" s="49"/>
      <c r="L12" s="25"/>
    </row>
    <row r="13" spans="1:12" x14ac:dyDescent="0.25">
      <c r="A13" s="51" t="s">
        <v>46</v>
      </c>
      <c r="B13" s="51"/>
      <c r="C13" s="51"/>
      <c r="D13" s="51"/>
      <c r="E13" s="51"/>
      <c r="F13" s="51"/>
      <c r="G13" s="51"/>
      <c r="H13" s="52">
        <v>3006783.91</v>
      </c>
      <c r="I13" s="52"/>
      <c r="J13" s="52"/>
      <c r="L13" s="25"/>
    </row>
    <row r="14" spans="1:12" x14ac:dyDescent="0.25">
      <c r="A14" s="51" t="s">
        <v>47</v>
      </c>
      <c r="B14" s="51"/>
      <c r="C14" s="51"/>
      <c r="D14" s="51"/>
      <c r="E14" s="51"/>
      <c r="F14" s="51"/>
      <c r="G14" s="51"/>
      <c r="H14" s="52">
        <v>1517967.65</v>
      </c>
      <c r="I14" s="52"/>
      <c r="J14" s="52"/>
      <c r="L14" s="25"/>
    </row>
    <row r="15" spans="1:12" x14ac:dyDescent="0.25">
      <c r="A15" s="51" t="s">
        <v>48</v>
      </c>
      <c r="B15" s="51"/>
      <c r="C15" s="51"/>
      <c r="D15" s="51"/>
      <c r="E15" s="51"/>
      <c r="F15" s="51"/>
      <c r="G15" s="51"/>
      <c r="H15" s="52">
        <v>265712.19</v>
      </c>
      <c r="I15" s="52"/>
      <c r="J15" s="52"/>
    </row>
    <row r="16" spans="1:12" x14ac:dyDescent="0.25">
      <c r="A16" s="51" t="s">
        <v>49</v>
      </c>
      <c r="B16" s="51"/>
      <c r="C16" s="51"/>
      <c r="D16" s="51"/>
      <c r="E16" s="51"/>
      <c r="F16" s="51"/>
      <c r="G16" s="51"/>
      <c r="H16" s="52">
        <v>7899396.5099999998</v>
      </c>
      <c r="I16" s="52"/>
      <c r="J16" s="52"/>
      <c r="L16" s="1"/>
    </row>
    <row r="17" spans="1:12" x14ac:dyDescent="0.25">
      <c r="A17" s="51" t="s">
        <v>50</v>
      </c>
      <c r="B17" s="51"/>
      <c r="C17" s="51"/>
      <c r="D17" s="51"/>
      <c r="E17" s="51"/>
      <c r="F17" s="51"/>
      <c r="G17" s="51"/>
      <c r="H17" s="52">
        <v>2060</v>
      </c>
      <c r="I17" s="52"/>
      <c r="J17" s="52"/>
      <c r="L17" s="1"/>
    </row>
    <row r="18" spans="1:12" x14ac:dyDescent="0.25">
      <c r="A18" s="50" t="s">
        <v>51</v>
      </c>
      <c r="B18" s="50"/>
      <c r="C18" s="50"/>
      <c r="D18" s="50"/>
      <c r="E18" s="50"/>
      <c r="F18" s="50"/>
      <c r="G18" s="50"/>
      <c r="H18" s="49">
        <f>SUM(H19:J24)</f>
        <v>17810822.550000001</v>
      </c>
      <c r="I18" s="49"/>
      <c r="J18" s="49"/>
      <c r="L18" s="1"/>
    </row>
    <row r="19" spans="1:12" x14ac:dyDescent="0.25">
      <c r="A19" s="57" t="s">
        <v>25</v>
      </c>
      <c r="B19" s="57"/>
      <c r="C19" s="57"/>
      <c r="D19" s="57"/>
      <c r="E19" s="57"/>
      <c r="F19" s="57"/>
      <c r="G19" s="57"/>
      <c r="H19" s="56">
        <v>15993103.550000001</v>
      </c>
      <c r="I19" s="56"/>
      <c r="J19" s="56"/>
      <c r="L19" s="1"/>
    </row>
    <row r="20" spans="1:12" x14ac:dyDescent="0.25">
      <c r="A20" s="51" t="s">
        <v>52</v>
      </c>
      <c r="B20" s="51"/>
      <c r="C20" s="51"/>
      <c r="D20" s="51"/>
      <c r="E20" s="51"/>
      <c r="F20" s="51"/>
      <c r="G20" s="51"/>
      <c r="H20" s="56">
        <v>646840</v>
      </c>
      <c r="I20" s="56"/>
      <c r="J20" s="56"/>
      <c r="L20" s="1"/>
    </row>
    <row r="21" spans="1:12" x14ac:dyDescent="0.25">
      <c r="A21" s="51" t="s">
        <v>53</v>
      </c>
      <c r="B21" s="51"/>
      <c r="C21" s="51"/>
      <c r="D21" s="51"/>
      <c r="E21" s="51"/>
      <c r="F21" s="51"/>
      <c r="G21" s="51"/>
      <c r="H21" s="56">
        <v>646840</v>
      </c>
      <c r="I21" s="56"/>
      <c r="J21" s="56"/>
      <c r="L21" s="26"/>
    </row>
    <row r="22" spans="1:12" x14ac:dyDescent="0.25">
      <c r="A22" s="51" t="s">
        <v>29</v>
      </c>
      <c r="B22" s="51"/>
      <c r="C22" s="51"/>
      <c r="D22" s="51"/>
      <c r="E22" s="51"/>
      <c r="F22" s="51"/>
      <c r="G22" s="51"/>
      <c r="H22" s="52">
        <v>475835</v>
      </c>
      <c r="I22" s="52"/>
      <c r="J22" s="52"/>
    </row>
    <row r="23" spans="1:12" x14ac:dyDescent="0.25">
      <c r="A23" s="51" t="s">
        <v>54</v>
      </c>
      <c r="B23" s="51"/>
      <c r="C23" s="51"/>
      <c r="D23" s="51"/>
      <c r="E23" s="51"/>
      <c r="F23" s="51"/>
      <c r="G23" s="51"/>
      <c r="H23" s="52">
        <v>0</v>
      </c>
      <c r="I23" s="52"/>
      <c r="J23" s="52"/>
      <c r="L23" s="26"/>
    </row>
    <row r="24" spans="1:12" x14ac:dyDescent="0.25">
      <c r="A24" s="51" t="s">
        <v>55</v>
      </c>
      <c r="B24" s="51"/>
      <c r="C24" s="51"/>
      <c r="D24" s="51"/>
      <c r="E24" s="51"/>
      <c r="F24" s="51"/>
      <c r="G24" s="51"/>
      <c r="H24" s="52">
        <v>48204</v>
      </c>
      <c r="I24" s="52"/>
      <c r="J24" s="52"/>
    </row>
    <row r="25" spans="1:12" x14ac:dyDescent="0.25">
      <c r="A25" s="50" t="s">
        <v>56</v>
      </c>
      <c r="B25" s="50"/>
      <c r="C25" s="50"/>
      <c r="D25" s="50"/>
      <c r="E25" s="50"/>
      <c r="F25" s="50"/>
      <c r="G25" s="50"/>
      <c r="H25" s="49">
        <f>SUM(H26:J28)</f>
        <v>39538611.030000001</v>
      </c>
      <c r="I25" s="49"/>
      <c r="J25" s="49"/>
    </row>
    <row r="26" spans="1:12" x14ac:dyDescent="0.25">
      <c r="A26" s="51" t="s">
        <v>57</v>
      </c>
      <c r="B26" s="51"/>
      <c r="C26" s="51"/>
      <c r="D26" s="51"/>
      <c r="E26" s="51"/>
      <c r="F26" s="51"/>
      <c r="G26" s="51"/>
      <c r="H26" s="52">
        <v>37704303.600000001</v>
      </c>
      <c r="I26" s="52"/>
      <c r="J26" s="52"/>
    </row>
    <row r="27" spans="1:12" ht="15" customHeight="1" x14ac:dyDescent="0.25">
      <c r="A27" s="51" t="s">
        <v>33</v>
      </c>
      <c r="B27" s="51"/>
      <c r="C27" s="51"/>
      <c r="D27" s="51"/>
      <c r="E27" s="51"/>
      <c r="F27" s="51"/>
      <c r="G27" s="51"/>
      <c r="H27" s="52">
        <v>931852.33</v>
      </c>
      <c r="I27" s="52"/>
      <c r="J27" s="52"/>
    </row>
    <row r="28" spans="1:12" x14ac:dyDescent="0.25">
      <c r="A28" s="51" t="s">
        <v>58</v>
      </c>
      <c r="B28" s="51"/>
      <c r="C28" s="51"/>
      <c r="D28" s="51"/>
      <c r="E28" s="51"/>
      <c r="F28" s="51"/>
      <c r="G28" s="51"/>
      <c r="H28" s="52">
        <v>902455.1</v>
      </c>
      <c r="I28" s="52"/>
      <c r="J28" s="52"/>
    </row>
    <row r="29" spans="1:12" ht="30" customHeight="1" x14ac:dyDescent="0.25">
      <c r="A29" s="54" t="s">
        <v>59</v>
      </c>
      <c r="B29" s="54"/>
      <c r="C29" s="54"/>
      <c r="D29" s="54"/>
      <c r="E29" s="54"/>
      <c r="F29" s="54"/>
      <c r="G29" s="54"/>
      <c r="H29" s="55">
        <f>H12+H18+H25</f>
        <v>70041353.840000004</v>
      </c>
      <c r="I29" s="55"/>
      <c r="J29" s="55"/>
    </row>
    <row r="30" spans="1:12" ht="15" customHeight="1" x14ac:dyDescent="0.25">
      <c r="A30" s="53" t="s">
        <v>60</v>
      </c>
      <c r="B30" s="53"/>
      <c r="C30" s="53"/>
      <c r="D30" s="53"/>
      <c r="E30" s="53"/>
      <c r="F30" s="53"/>
      <c r="G30" s="53"/>
      <c r="H30" s="53"/>
      <c r="I30" s="53"/>
      <c r="J30" s="53"/>
      <c r="L30" s="1"/>
    </row>
    <row r="31" spans="1:12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L31" s="1"/>
    </row>
    <row r="32" spans="1:12" x14ac:dyDescent="0.25">
      <c r="A32" s="50" t="s">
        <v>61</v>
      </c>
      <c r="B32" s="50"/>
      <c r="C32" s="50"/>
      <c r="D32" s="50"/>
      <c r="E32" s="50"/>
      <c r="F32" s="50"/>
      <c r="G32" s="50"/>
      <c r="H32" s="49">
        <f>SUM(H33:J35)</f>
        <v>10329128.4</v>
      </c>
      <c r="I32" s="49"/>
      <c r="J32" s="49"/>
      <c r="L32" s="1"/>
    </row>
    <row r="33" spans="1:12" x14ac:dyDescent="0.25">
      <c r="A33" s="51" t="s">
        <v>62</v>
      </c>
      <c r="B33" s="51"/>
      <c r="C33" s="51"/>
      <c r="D33" s="51"/>
      <c r="E33" s="51"/>
      <c r="F33" s="51"/>
      <c r="G33" s="51"/>
      <c r="H33" s="52">
        <v>10326780</v>
      </c>
      <c r="I33" s="52"/>
      <c r="J33" s="52"/>
      <c r="L33" s="1"/>
    </row>
    <row r="34" spans="1:12" x14ac:dyDescent="0.25">
      <c r="A34" s="51" t="s">
        <v>63</v>
      </c>
      <c r="B34" s="51"/>
      <c r="C34" s="51"/>
      <c r="D34" s="51"/>
      <c r="E34" s="51"/>
      <c r="F34" s="51"/>
      <c r="G34" s="51"/>
      <c r="H34" s="52">
        <v>0</v>
      </c>
      <c r="I34" s="52"/>
      <c r="J34" s="52"/>
      <c r="L34" s="1"/>
    </row>
    <row r="35" spans="1:12" x14ac:dyDescent="0.25">
      <c r="A35" s="51" t="s">
        <v>64</v>
      </c>
      <c r="B35" s="51"/>
      <c r="C35" s="51"/>
      <c r="D35" s="51"/>
      <c r="E35" s="51"/>
      <c r="F35" s="51"/>
      <c r="G35" s="51"/>
      <c r="H35" s="52">
        <v>2348.4</v>
      </c>
      <c r="I35" s="52"/>
      <c r="J35" s="52"/>
      <c r="L35" s="1"/>
    </row>
    <row r="36" spans="1:12" x14ac:dyDescent="0.25">
      <c r="A36" s="50" t="s">
        <v>65</v>
      </c>
      <c r="B36" s="50"/>
      <c r="C36" s="50"/>
      <c r="D36" s="50"/>
      <c r="E36" s="50"/>
      <c r="F36" s="50"/>
      <c r="G36" s="50"/>
      <c r="H36" s="49">
        <v>1505333.8</v>
      </c>
      <c r="I36" s="49"/>
      <c r="J36" s="49"/>
      <c r="L36" s="1"/>
    </row>
    <row r="37" spans="1:12" ht="15" customHeight="1" x14ac:dyDescent="0.25">
      <c r="A37" s="48" t="s">
        <v>66</v>
      </c>
      <c r="B37" s="48"/>
      <c r="C37" s="48"/>
      <c r="D37" s="48"/>
      <c r="E37" s="48"/>
      <c r="F37" s="48"/>
      <c r="G37" s="48"/>
      <c r="H37" s="49">
        <v>0</v>
      </c>
      <c r="I37" s="49"/>
      <c r="J37" s="49"/>
      <c r="L37" s="1"/>
    </row>
    <row r="38" spans="1:12" x14ac:dyDescent="0.25">
      <c r="A38" s="48"/>
      <c r="B38" s="48"/>
      <c r="C38" s="48"/>
      <c r="D38" s="48"/>
      <c r="E38" s="48"/>
      <c r="F38" s="48"/>
      <c r="G38" s="48"/>
      <c r="H38" s="49"/>
      <c r="I38" s="49"/>
      <c r="J38" s="49"/>
      <c r="L38" s="1"/>
    </row>
    <row r="39" spans="1:12" x14ac:dyDescent="0.25">
      <c r="A39" s="50" t="s">
        <v>67</v>
      </c>
      <c r="B39" s="50"/>
      <c r="C39" s="50"/>
      <c r="D39" s="50"/>
      <c r="E39" s="50"/>
      <c r="F39" s="50"/>
      <c r="G39" s="50"/>
      <c r="H39" s="49">
        <f>H32+H36+H37</f>
        <v>11834462.200000001</v>
      </c>
      <c r="I39" s="49"/>
      <c r="J39" s="49"/>
    </row>
  </sheetData>
  <mergeCells count="61">
    <mergeCell ref="A2:J2"/>
    <mergeCell ref="A3:J3"/>
    <mergeCell ref="A4:J4"/>
    <mergeCell ref="A5:J5"/>
    <mergeCell ref="A6:J6"/>
    <mergeCell ref="A7:J7"/>
    <mergeCell ref="A8:J8"/>
    <mergeCell ref="A9:J10"/>
    <mergeCell ref="A11:G11"/>
    <mergeCell ref="H11:J11"/>
    <mergeCell ref="A12:G12"/>
    <mergeCell ref="H12:J12"/>
    <mergeCell ref="A13:G13"/>
    <mergeCell ref="H13:J13"/>
    <mergeCell ref="A14:G14"/>
    <mergeCell ref="H14:J14"/>
    <mergeCell ref="A15:G15"/>
    <mergeCell ref="H15:J15"/>
    <mergeCell ref="A16:G16"/>
    <mergeCell ref="H16:J16"/>
    <mergeCell ref="A17:G17"/>
    <mergeCell ref="H17:J17"/>
    <mergeCell ref="A18:G18"/>
    <mergeCell ref="H18:J18"/>
    <mergeCell ref="A19:G19"/>
    <mergeCell ref="H19:J19"/>
    <mergeCell ref="A20:G20"/>
    <mergeCell ref="H20:J20"/>
    <mergeCell ref="A21:G21"/>
    <mergeCell ref="H21:J21"/>
    <mergeCell ref="A22:G22"/>
    <mergeCell ref="H22:J22"/>
    <mergeCell ref="A23:G23"/>
    <mergeCell ref="H23:J23"/>
    <mergeCell ref="A24:G24"/>
    <mergeCell ref="H24:J24"/>
    <mergeCell ref="A25:G25"/>
    <mergeCell ref="H25:J25"/>
    <mergeCell ref="A26:G26"/>
    <mergeCell ref="H26:J26"/>
    <mergeCell ref="A27:G27"/>
    <mergeCell ref="H27:J27"/>
    <mergeCell ref="A28:G28"/>
    <mergeCell ref="H28:J28"/>
    <mergeCell ref="A29:G29"/>
    <mergeCell ref="H29:J29"/>
    <mergeCell ref="A30:J31"/>
    <mergeCell ref="A32:G32"/>
    <mergeCell ref="H32:J32"/>
    <mergeCell ref="A33:G33"/>
    <mergeCell ref="H33:J33"/>
    <mergeCell ref="A37:G38"/>
    <mergeCell ref="H37:J38"/>
    <mergeCell ref="A39:G39"/>
    <mergeCell ref="H39:J39"/>
    <mergeCell ref="A34:G34"/>
    <mergeCell ref="H34:J34"/>
    <mergeCell ref="A35:G35"/>
    <mergeCell ref="H35:J35"/>
    <mergeCell ref="A36:G36"/>
    <mergeCell ref="H36:J36"/>
  </mergeCell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50"/>
  <sheetViews>
    <sheetView tabSelected="1" zoomScale="90" zoomScaleNormal="90" workbookViewId="0">
      <selection activeCell="A49" sqref="A49:H50"/>
    </sheetView>
  </sheetViews>
  <sheetFormatPr defaultRowHeight="15" x14ac:dyDescent="0.25"/>
  <cols>
    <col min="1" max="1" width="9.140625" style="24" customWidth="1"/>
    <col min="2" max="2" width="10" style="24" customWidth="1"/>
    <col min="3" max="3" width="9" style="24" customWidth="1"/>
    <col min="4" max="7" width="9.140625" style="24" customWidth="1"/>
    <col min="8" max="8" width="16.42578125" style="24" customWidth="1"/>
    <col min="9" max="9" width="6.5703125" style="24" customWidth="1"/>
    <col min="10" max="10" width="7.5703125" style="24" customWidth="1"/>
    <col min="11" max="12" width="9.140625" style="24" customWidth="1"/>
    <col min="13" max="14" width="11.5703125" style="24" customWidth="1"/>
    <col min="15" max="15" width="11.7109375" style="24" customWidth="1"/>
    <col min="16" max="16" width="10.42578125" style="24" customWidth="1"/>
    <col min="17" max="1025" width="9.140625" style="24" customWidth="1"/>
  </cols>
  <sheetData>
    <row r="2" spans="1:16" x14ac:dyDescent="0.25">
      <c r="A2" s="46" t="s">
        <v>68</v>
      </c>
      <c r="B2" s="46"/>
      <c r="C2" s="46"/>
      <c r="D2" s="46"/>
      <c r="E2" s="46"/>
      <c r="F2" s="46"/>
      <c r="G2" s="46"/>
      <c r="H2" s="46"/>
      <c r="I2" s="46"/>
      <c r="J2" s="46"/>
    </row>
    <row r="3" spans="1:16" x14ac:dyDescent="0.25">
      <c r="A3" s="47" t="s">
        <v>69</v>
      </c>
      <c r="B3" s="47"/>
      <c r="C3" s="47"/>
      <c r="D3" s="47"/>
      <c r="E3" s="47"/>
      <c r="F3" s="47"/>
      <c r="G3" s="47"/>
      <c r="H3" s="47"/>
      <c r="I3" s="47"/>
      <c r="J3" s="47"/>
    </row>
    <row r="4" spans="1:16" x14ac:dyDescent="0.25">
      <c r="A4" s="46" t="s">
        <v>70</v>
      </c>
      <c r="B4" s="46"/>
      <c r="C4" s="46"/>
      <c r="D4" s="46"/>
      <c r="E4" s="46"/>
      <c r="F4" s="46"/>
      <c r="G4" s="46"/>
      <c r="H4" s="46"/>
      <c r="I4" s="46"/>
      <c r="J4" s="46"/>
    </row>
    <row r="5" spans="1:16" x14ac:dyDescent="0.25">
      <c r="A5" s="47" t="s">
        <v>71</v>
      </c>
      <c r="B5" s="47"/>
      <c r="C5" s="47"/>
      <c r="D5" s="47"/>
      <c r="E5" s="47"/>
      <c r="F5" s="47"/>
      <c r="G5" s="47"/>
      <c r="H5" s="47"/>
      <c r="I5" s="47"/>
      <c r="J5" s="47"/>
    </row>
    <row r="6" spans="1:16" ht="13.9" customHeight="1" x14ac:dyDescent="0.25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</row>
    <row r="7" spans="1:16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6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6" x14ac:dyDescent="0.25">
      <c r="A9" s="59" t="s">
        <v>73</v>
      </c>
      <c r="B9" s="59"/>
      <c r="C9" s="59"/>
      <c r="D9" s="59"/>
      <c r="E9" s="59"/>
      <c r="F9" s="59"/>
      <c r="G9" s="59"/>
      <c r="H9" s="59"/>
      <c r="I9" s="59"/>
      <c r="J9" s="59"/>
      <c r="M9" s="27"/>
      <c r="P9" s="28"/>
    </row>
    <row r="10" spans="1:16" x14ac:dyDescent="0.25">
      <c r="A10" s="59" t="s">
        <v>74</v>
      </c>
      <c r="B10" s="59"/>
      <c r="C10" s="59"/>
      <c r="D10" s="59"/>
      <c r="E10" s="59"/>
      <c r="F10" s="59"/>
      <c r="G10" s="59"/>
      <c r="H10" s="59"/>
      <c r="I10" s="59"/>
      <c r="J10" s="59"/>
      <c r="P10" s="27"/>
    </row>
    <row r="11" spans="1:16" x14ac:dyDescent="0.25">
      <c r="A11" s="66" t="s">
        <v>75</v>
      </c>
      <c r="B11" s="66"/>
      <c r="C11" s="66"/>
      <c r="D11" s="66"/>
      <c r="E11" s="66"/>
      <c r="F11" s="66"/>
      <c r="G11" s="66"/>
      <c r="H11" s="66"/>
      <c r="I11" s="66"/>
      <c r="J11" s="66"/>
      <c r="M11" s="27"/>
      <c r="P11" s="27"/>
    </row>
    <row r="12" spans="1:16" x14ac:dyDescent="0.25">
      <c r="A12" s="51" t="s">
        <v>76</v>
      </c>
      <c r="B12" s="51"/>
      <c r="C12" s="51"/>
      <c r="D12" s="51" t="s">
        <v>77</v>
      </c>
      <c r="E12" s="51"/>
      <c r="F12" s="51"/>
      <c r="G12" s="51"/>
      <c r="H12" s="51"/>
      <c r="I12" s="66" t="s">
        <v>78</v>
      </c>
      <c r="J12" s="66"/>
      <c r="M12" s="25"/>
      <c r="N12" s="29"/>
      <c r="O12" s="30"/>
      <c r="P12" s="27"/>
    </row>
    <row r="13" spans="1:16" x14ac:dyDescent="0.25">
      <c r="A13" s="65" t="s">
        <v>79</v>
      </c>
      <c r="B13" s="65"/>
      <c r="C13" s="65"/>
      <c r="D13" s="51" t="s">
        <v>80</v>
      </c>
      <c r="E13" s="51"/>
      <c r="F13" s="51"/>
      <c r="G13" s="51"/>
      <c r="H13" s="51"/>
      <c r="I13" s="56">
        <v>6955438.0599999996</v>
      </c>
      <c r="J13" s="56"/>
      <c r="M13" s="25"/>
      <c r="N13" s="25"/>
      <c r="O13" s="25"/>
      <c r="P13" s="27"/>
    </row>
    <row r="14" spans="1:16" x14ac:dyDescent="0.25">
      <c r="A14" s="65"/>
      <c r="B14" s="65"/>
      <c r="C14" s="65"/>
      <c r="D14" s="51" t="s">
        <v>81</v>
      </c>
      <c r="E14" s="51"/>
      <c r="F14" s="51"/>
      <c r="G14" s="51"/>
      <c r="H14" s="51"/>
      <c r="I14" s="56">
        <v>0</v>
      </c>
      <c r="J14" s="56"/>
      <c r="M14" s="25"/>
      <c r="O14" s="25"/>
      <c r="P14" s="27"/>
    </row>
    <row r="15" spans="1:16" x14ac:dyDescent="0.25">
      <c r="A15" s="65"/>
      <c r="B15" s="65"/>
      <c r="C15" s="65"/>
      <c r="D15" s="51" t="s">
        <v>82</v>
      </c>
      <c r="E15" s="51"/>
      <c r="F15" s="51"/>
      <c r="G15" s="51"/>
      <c r="H15" s="51"/>
      <c r="I15" s="56">
        <v>0</v>
      </c>
      <c r="J15" s="56"/>
      <c r="M15" s="25"/>
      <c r="O15" s="25"/>
      <c r="P15" s="27"/>
    </row>
    <row r="16" spans="1:16" x14ac:dyDescent="0.25">
      <c r="A16" s="65"/>
      <c r="B16" s="65"/>
      <c r="C16" s="65"/>
      <c r="D16" s="51" t="s">
        <v>83</v>
      </c>
      <c r="E16" s="51"/>
      <c r="F16" s="51"/>
      <c r="G16" s="51"/>
      <c r="H16" s="51"/>
      <c r="I16" s="56">
        <v>0</v>
      </c>
      <c r="J16" s="56"/>
      <c r="M16" s="25"/>
      <c r="O16" s="25"/>
      <c r="P16" s="27"/>
    </row>
    <row r="17" spans="1:16" x14ac:dyDescent="0.25">
      <c r="A17" s="65"/>
      <c r="B17" s="65"/>
      <c r="C17" s="65"/>
      <c r="D17" s="51" t="s">
        <v>84</v>
      </c>
      <c r="E17" s="51"/>
      <c r="F17" s="51"/>
      <c r="G17" s="51"/>
      <c r="H17" s="51"/>
      <c r="I17" s="56">
        <v>0</v>
      </c>
      <c r="J17" s="56"/>
      <c r="M17" s="25"/>
      <c r="O17" s="25"/>
      <c r="P17" s="27"/>
    </row>
    <row r="18" spans="1:16" x14ac:dyDescent="0.25">
      <c r="A18" s="65"/>
      <c r="B18" s="65"/>
      <c r="C18" s="65"/>
      <c r="D18" s="50" t="s">
        <v>85</v>
      </c>
      <c r="E18" s="50"/>
      <c r="F18" s="50"/>
      <c r="G18" s="50"/>
      <c r="H18" s="50"/>
      <c r="I18" s="55">
        <f>I13+I14+I15+I16+I17</f>
        <v>6955438.0599999996</v>
      </c>
      <c r="J18" s="55"/>
      <c r="M18" s="25"/>
      <c r="O18" s="25"/>
    </row>
    <row r="19" spans="1:16" x14ac:dyDescent="0.25">
      <c r="A19" s="65" t="s">
        <v>86</v>
      </c>
      <c r="B19" s="65"/>
      <c r="C19" s="65"/>
      <c r="D19" s="51" t="s">
        <v>87</v>
      </c>
      <c r="E19" s="51"/>
      <c r="F19" s="51"/>
      <c r="G19" s="51"/>
      <c r="H19" s="51"/>
      <c r="I19" s="56">
        <v>557857.5</v>
      </c>
      <c r="J19" s="56"/>
      <c r="M19" s="25"/>
      <c r="O19" s="25"/>
    </row>
    <row r="20" spans="1:16" x14ac:dyDescent="0.25">
      <c r="A20" s="65"/>
      <c r="B20" s="65"/>
      <c r="C20" s="65"/>
      <c r="D20" s="51" t="s">
        <v>81</v>
      </c>
      <c r="E20" s="51"/>
      <c r="F20" s="51"/>
      <c r="G20" s="51"/>
      <c r="H20" s="51"/>
      <c r="I20" s="56">
        <v>0</v>
      </c>
      <c r="J20" s="56"/>
      <c r="M20" s="25"/>
      <c r="O20" s="25"/>
    </row>
    <row r="21" spans="1:16" x14ac:dyDescent="0.25">
      <c r="A21" s="65"/>
      <c r="B21" s="65"/>
      <c r="C21" s="65"/>
      <c r="D21" s="51" t="s">
        <v>82</v>
      </c>
      <c r="E21" s="51"/>
      <c r="F21" s="51"/>
      <c r="G21" s="51"/>
      <c r="H21" s="51"/>
      <c r="I21" s="56">
        <v>0</v>
      </c>
      <c r="J21" s="56"/>
      <c r="M21" s="25"/>
      <c r="O21" s="25"/>
    </row>
    <row r="22" spans="1:16" x14ac:dyDescent="0.25">
      <c r="A22" s="65"/>
      <c r="B22" s="65"/>
      <c r="C22" s="65"/>
      <c r="D22" s="51" t="s">
        <v>83</v>
      </c>
      <c r="E22" s="51"/>
      <c r="F22" s="51"/>
      <c r="G22" s="51"/>
      <c r="H22" s="51"/>
      <c r="I22" s="56">
        <v>0</v>
      </c>
      <c r="J22" s="56"/>
      <c r="M22" s="25"/>
      <c r="O22" s="25"/>
      <c r="P22" s="27"/>
    </row>
    <row r="23" spans="1:16" x14ac:dyDescent="0.25">
      <c r="A23" s="65"/>
      <c r="B23" s="65"/>
      <c r="C23" s="65"/>
      <c r="D23" s="51" t="s">
        <v>84</v>
      </c>
      <c r="E23" s="51"/>
      <c r="F23" s="51"/>
      <c r="G23" s="51"/>
      <c r="H23" s="51"/>
      <c r="I23" s="56">
        <v>0</v>
      </c>
      <c r="J23" s="56"/>
      <c r="O23" s="25"/>
      <c r="P23" s="27"/>
    </row>
    <row r="24" spans="1:16" x14ac:dyDescent="0.25">
      <c r="A24" s="65"/>
      <c r="B24" s="65"/>
      <c r="C24" s="65"/>
      <c r="D24" s="50" t="s">
        <v>88</v>
      </c>
      <c r="E24" s="50"/>
      <c r="F24" s="50"/>
      <c r="G24" s="50"/>
      <c r="H24" s="50"/>
      <c r="I24" s="55">
        <f>SUM(I19:J23)</f>
        <v>557857.5</v>
      </c>
      <c r="J24" s="55"/>
      <c r="O24" s="25"/>
      <c r="P24" s="27"/>
    </row>
    <row r="25" spans="1:16" ht="15" customHeight="1" x14ac:dyDescent="0.25">
      <c r="A25" s="64" t="s">
        <v>89</v>
      </c>
      <c r="B25" s="64"/>
      <c r="C25" s="64"/>
      <c r="D25" s="62" t="s">
        <v>90</v>
      </c>
      <c r="E25" s="62"/>
      <c r="F25" s="62"/>
      <c r="G25" s="62"/>
      <c r="H25" s="62"/>
      <c r="I25" s="63">
        <v>1000</v>
      </c>
      <c r="J25" s="63"/>
      <c r="O25" s="25"/>
      <c r="P25" s="27"/>
    </row>
    <row r="26" spans="1:16" x14ac:dyDescent="0.25">
      <c r="A26" s="64"/>
      <c r="B26" s="64"/>
      <c r="C26" s="64"/>
      <c r="D26" s="62"/>
      <c r="E26" s="62"/>
      <c r="F26" s="62"/>
      <c r="G26" s="62"/>
      <c r="H26" s="62"/>
      <c r="I26" s="63"/>
      <c r="J26" s="63"/>
      <c r="O26" s="25"/>
    </row>
    <row r="27" spans="1:16" ht="31.5" customHeight="1" x14ac:dyDescent="0.25">
      <c r="A27" s="64"/>
      <c r="B27" s="64"/>
      <c r="C27" s="64"/>
      <c r="D27" s="62"/>
      <c r="E27" s="62"/>
      <c r="F27" s="62"/>
      <c r="G27" s="62"/>
      <c r="H27" s="62"/>
      <c r="I27" s="63"/>
      <c r="J27" s="63"/>
      <c r="O27" s="25"/>
    </row>
    <row r="28" spans="1:16" ht="15" customHeight="1" x14ac:dyDescent="0.25">
      <c r="A28" s="64" t="s">
        <v>91</v>
      </c>
      <c r="B28" s="64"/>
      <c r="C28" s="64"/>
      <c r="D28" s="62" t="s">
        <v>92</v>
      </c>
      <c r="E28" s="62"/>
      <c r="F28" s="62"/>
      <c r="G28" s="62"/>
      <c r="H28" s="62"/>
      <c r="I28" s="63">
        <v>0</v>
      </c>
      <c r="J28" s="63"/>
    </row>
    <row r="29" spans="1:16" x14ac:dyDescent="0.25">
      <c r="A29" s="64"/>
      <c r="B29" s="64"/>
      <c r="C29" s="64"/>
      <c r="D29" s="62"/>
      <c r="E29" s="62"/>
      <c r="F29" s="62"/>
      <c r="G29" s="62"/>
      <c r="H29" s="62"/>
      <c r="I29" s="63"/>
      <c r="J29" s="63"/>
    </row>
    <row r="30" spans="1:16" ht="17.25" customHeight="1" x14ac:dyDescent="0.25">
      <c r="A30" s="64"/>
      <c r="B30" s="64"/>
      <c r="C30" s="64"/>
      <c r="D30" s="62"/>
      <c r="E30" s="62"/>
      <c r="F30" s="62"/>
      <c r="G30" s="62"/>
      <c r="H30" s="62"/>
      <c r="I30" s="63"/>
      <c r="J30" s="63"/>
    </row>
    <row r="31" spans="1:16" ht="15" customHeight="1" x14ac:dyDescent="0.25">
      <c r="A31" s="61" t="s">
        <v>93</v>
      </c>
      <c r="B31" s="61"/>
      <c r="C31" s="61"/>
      <c r="D31" s="62" t="s">
        <v>94</v>
      </c>
      <c r="E31" s="62"/>
      <c r="F31" s="62"/>
      <c r="G31" s="62"/>
      <c r="H31" s="62"/>
      <c r="I31" s="63">
        <v>13000</v>
      </c>
      <c r="J31" s="63"/>
    </row>
    <row r="32" spans="1:16" x14ac:dyDescent="0.25">
      <c r="A32" s="61"/>
      <c r="B32" s="61"/>
      <c r="C32" s="61"/>
      <c r="D32" s="62"/>
      <c r="E32" s="62"/>
      <c r="F32" s="62"/>
      <c r="G32" s="62"/>
      <c r="H32" s="62"/>
      <c r="I32" s="63"/>
      <c r="J32" s="63"/>
      <c r="N32" s="27"/>
    </row>
    <row r="33" spans="1:14" x14ac:dyDescent="0.25">
      <c r="A33" s="61"/>
      <c r="B33" s="61"/>
      <c r="C33" s="61"/>
      <c r="D33" s="62"/>
      <c r="E33" s="62"/>
      <c r="F33" s="62"/>
      <c r="G33" s="62"/>
      <c r="H33" s="62"/>
      <c r="I33" s="63"/>
      <c r="J33" s="63"/>
      <c r="N33" s="27"/>
    </row>
    <row r="34" spans="1:14" ht="15" customHeight="1" x14ac:dyDescent="0.25">
      <c r="A34" s="61" t="s">
        <v>95</v>
      </c>
      <c r="B34" s="61"/>
      <c r="C34" s="61"/>
      <c r="D34" s="62" t="s">
        <v>96</v>
      </c>
      <c r="E34" s="62"/>
      <c r="F34" s="62"/>
      <c r="G34" s="62"/>
      <c r="H34" s="62"/>
      <c r="I34" s="63">
        <v>0</v>
      </c>
      <c r="J34" s="63"/>
      <c r="N34" s="27"/>
    </row>
    <row r="35" spans="1:14" x14ac:dyDescent="0.25">
      <c r="A35" s="61"/>
      <c r="B35" s="61"/>
      <c r="C35" s="61"/>
      <c r="D35" s="62"/>
      <c r="E35" s="62"/>
      <c r="F35" s="62"/>
      <c r="G35" s="62"/>
      <c r="H35" s="62"/>
      <c r="I35" s="63"/>
      <c r="J35" s="63"/>
      <c r="N35" s="27"/>
    </row>
    <row r="36" spans="1:14" x14ac:dyDescent="0.25">
      <c r="A36" s="61"/>
      <c r="B36" s="61"/>
      <c r="C36" s="61"/>
      <c r="D36" s="62"/>
      <c r="E36" s="62"/>
      <c r="F36" s="62"/>
      <c r="G36" s="62"/>
      <c r="H36" s="62"/>
      <c r="I36" s="63"/>
      <c r="J36" s="63"/>
      <c r="N36" s="27"/>
    </row>
    <row r="37" spans="1:14" x14ac:dyDescent="0.25">
      <c r="A37" s="51" t="s">
        <v>97</v>
      </c>
      <c r="B37" s="51"/>
      <c r="C37" s="51"/>
      <c r="D37" s="51"/>
      <c r="E37" s="51"/>
      <c r="F37" s="51"/>
      <c r="G37" s="51"/>
      <c r="H37" s="51"/>
      <c r="I37" s="49">
        <f>I18+I24+I25+I28+I31+I34</f>
        <v>7527295.5599999996</v>
      </c>
      <c r="J37" s="49"/>
      <c r="N37" s="27"/>
    </row>
    <row r="38" spans="1:14" x14ac:dyDescent="0.25">
      <c r="A38" s="51" t="s">
        <v>98</v>
      </c>
      <c r="B38" s="51"/>
      <c r="C38" s="51"/>
      <c r="D38" s="51"/>
      <c r="E38" s="51"/>
      <c r="F38" s="51"/>
      <c r="G38" s="51"/>
      <c r="H38" s="51"/>
      <c r="I38" s="52">
        <v>11125150.67</v>
      </c>
      <c r="J38" s="52"/>
      <c r="N38" s="27"/>
    </row>
    <row r="39" spans="1:14" x14ac:dyDescent="0.25">
      <c r="A39" s="51" t="s">
        <v>99</v>
      </c>
      <c r="B39" s="51"/>
      <c r="C39" s="51"/>
      <c r="D39" s="51"/>
      <c r="E39" s="51"/>
      <c r="F39" s="51"/>
      <c r="G39" s="51"/>
      <c r="H39" s="51"/>
      <c r="I39" s="52">
        <v>0</v>
      </c>
      <c r="J39" s="52"/>
      <c r="N39" s="27"/>
    </row>
    <row r="40" spans="1:14" x14ac:dyDescent="0.25">
      <c r="A40" s="50" t="s">
        <v>100</v>
      </c>
      <c r="B40" s="50"/>
      <c r="C40" s="50"/>
      <c r="D40" s="50"/>
      <c r="E40" s="50"/>
      <c r="F40" s="50"/>
      <c r="G40" s="50"/>
      <c r="H40" s="50"/>
      <c r="I40" s="49">
        <f>I37+I38+I39</f>
        <v>18652446.23</v>
      </c>
      <c r="J40" s="49"/>
      <c r="N40" s="27"/>
    </row>
    <row r="41" spans="1:14" x14ac:dyDescent="0.25">
      <c r="A41" s="51" t="s">
        <v>101</v>
      </c>
      <c r="B41" s="51"/>
      <c r="C41" s="51"/>
      <c r="D41" s="51"/>
      <c r="E41" s="51"/>
      <c r="F41" s="51"/>
      <c r="G41" s="51"/>
      <c r="H41" s="51"/>
      <c r="I41" s="52">
        <v>70041353.840000004</v>
      </c>
      <c r="J41" s="52"/>
      <c r="N41" s="27"/>
    </row>
    <row r="42" spans="1:14" x14ac:dyDescent="0.25">
      <c r="A42" s="50" t="s">
        <v>102</v>
      </c>
      <c r="B42" s="50"/>
      <c r="C42" s="50"/>
      <c r="D42" s="50"/>
      <c r="E42" s="50"/>
      <c r="F42" s="50"/>
      <c r="G42" s="50"/>
      <c r="H42" s="50"/>
      <c r="I42" s="55">
        <f>I40/I41*100</f>
        <v>26.630619209058963</v>
      </c>
      <c r="J42" s="55"/>
      <c r="N42" s="27"/>
    </row>
    <row r="43" spans="1:14" x14ac:dyDescent="0.25">
      <c r="A43" s="59" t="s">
        <v>103</v>
      </c>
      <c r="B43" s="59"/>
      <c r="C43" s="59"/>
      <c r="D43" s="59"/>
      <c r="E43" s="59"/>
      <c r="F43" s="59"/>
      <c r="G43" s="59"/>
      <c r="H43" s="59"/>
      <c r="I43" s="59"/>
      <c r="J43" s="59"/>
    </row>
    <row r="44" spans="1:14" x14ac:dyDescent="0.25">
      <c r="A44" s="51" t="s">
        <v>104</v>
      </c>
      <c r="B44" s="51"/>
      <c r="C44" s="51"/>
      <c r="D44" s="51"/>
      <c r="E44" s="51"/>
      <c r="F44" s="51"/>
      <c r="G44" s="51"/>
      <c r="H44" s="51"/>
      <c r="I44" s="52">
        <v>9311128.4000000004</v>
      </c>
      <c r="J44" s="52"/>
    </row>
    <row r="45" spans="1:14" x14ac:dyDescent="0.25">
      <c r="A45" s="51" t="s">
        <v>105</v>
      </c>
      <c r="B45" s="51"/>
      <c r="C45" s="51"/>
      <c r="D45" s="51"/>
      <c r="E45" s="51"/>
      <c r="F45" s="51"/>
      <c r="G45" s="51"/>
      <c r="H45" s="51"/>
      <c r="I45" s="52">
        <v>0</v>
      </c>
      <c r="J45" s="52"/>
    </row>
    <row r="46" spans="1:14" x14ac:dyDescent="0.25">
      <c r="A46" s="51" t="s">
        <v>106</v>
      </c>
      <c r="B46" s="51"/>
      <c r="C46" s="51"/>
      <c r="D46" s="51"/>
      <c r="E46" s="51"/>
      <c r="F46" s="51"/>
      <c r="G46" s="51"/>
      <c r="H46" s="51"/>
      <c r="I46" s="52">
        <v>10326780</v>
      </c>
      <c r="J46" s="52"/>
    </row>
    <row r="47" spans="1:14" x14ac:dyDescent="0.25">
      <c r="A47" s="51" t="s">
        <v>107</v>
      </c>
      <c r="B47" s="51"/>
      <c r="C47" s="51"/>
      <c r="D47" s="51"/>
      <c r="E47" s="51"/>
      <c r="F47" s="51"/>
      <c r="G47" s="51"/>
      <c r="H47" s="51"/>
      <c r="I47" s="52">
        <v>2348.4</v>
      </c>
      <c r="J47" s="52"/>
    </row>
    <row r="48" spans="1:14" x14ac:dyDescent="0.25">
      <c r="A48" s="50" t="s">
        <v>108</v>
      </c>
      <c r="B48" s="50"/>
      <c r="C48" s="50"/>
      <c r="D48" s="50"/>
      <c r="E48" s="50"/>
      <c r="F48" s="50"/>
      <c r="G48" s="50"/>
      <c r="H48" s="50"/>
      <c r="I48" s="49">
        <f>I46+I47</f>
        <v>10329128.4</v>
      </c>
      <c r="J48" s="49"/>
    </row>
    <row r="49" spans="1:10" ht="15" customHeight="1" x14ac:dyDescent="0.25">
      <c r="A49" s="54" t="s">
        <v>109</v>
      </c>
      <c r="B49" s="54"/>
      <c r="C49" s="54"/>
      <c r="D49" s="54"/>
      <c r="E49" s="54"/>
      <c r="F49" s="54"/>
      <c r="G49" s="54"/>
      <c r="H49" s="54"/>
      <c r="I49" s="60">
        <f>(I44-I45/I48*100)/I48*100</f>
        <v>90.144376557464426</v>
      </c>
      <c r="J49" s="60"/>
    </row>
    <row r="50" spans="1:10" x14ac:dyDescent="0.25">
      <c r="A50" s="54"/>
      <c r="B50" s="54"/>
      <c r="C50" s="54"/>
      <c r="D50" s="54"/>
      <c r="E50" s="54"/>
      <c r="F50" s="54"/>
      <c r="G50" s="54"/>
      <c r="H50" s="54"/>
      <c r="I50" s="60"/>
      <c r="J50" s="60"/>
    </row>
  </sheetData>
  <mergeCells count="75">
    <mergeCell ref="A2:J2"/>
    <mergeCell ref="A3:J3"/>
    <mergeCell ref="A4:J4"/>
    <mergeCell ref="A5:J5"/>
    <mergeCell ref="A6:J7"/>
    <mergeCell ref="A8:J8"/>
    <mergeCell ref="A9:J9"/>
    <mergeCell ref="A10:J10"/>
    <mergeCell ref="A11:J11"/>
    <mergeCell ref="A12:C12"/>
    <mergeCell ref="D12:H12"/>
    <mergeCell ref="I12:J12"/>
    <mergeCell ref="A13:C18"/>
    <mergeCell ref="D13:H13"/>
    <mergeCell ref="I13:J13"/>
    <mergeCell ref="D14:H14"/>
    <mergeCell ref="I14:J14"/>
    <mergeCell ref="D15:H15"/>
    <mergeCell ref="I15:J15"/>
    <mergeCell ref="D16:H16"/>
    <mergeCell ref="I16:J16"/>
    <mergeCell ref="D17:H17"/>
    <mergeCell ref="I17:J17"/>
    <mergeCell ref="D18:H18"/>
    <mergeCell ref="I18:J18"/>
    <mergeCell ref="A19:C24"/>
    <mergeCell ref="D19:H19"/>
    <mergeCell ref="I19:J19"/>
    <mergeCell ref="D20:H20"/>
    <mergeCell ref="I20:J20"/>
    <mergeCell ref="D21:H21"/>
    <mergeCell ref="I21:J21"/>
    <mergeCell ref="D22:H22"/>
    <mergeCell ref="I22:J22"/>
    <mergeCell ref="D23:H23"/>
    <mergeCell ref="I23:J23"/>
    <mergeCell ref="D24:H24"/>
    <mergeCell ref="I24:J24"/>
    <mergeCell ref="A25:C27"/>
    <mergeCell ref="D25:H27"/>
    <mergeCell ref="I25:J27"/>
    <mergeCell ref="A28:C30"/>
    <mergeCell ref="D28:H30"/>
    <mergeCell ref="I28:J30"/>
    <mergeCell ref="A31:C33"/>
    <mergeCell ref="D31:H33"/>
    <mergeCell ref="I31:J33"/>
    <mergeCell ref="A34:C36"/>
    <mergeCell ref="D34:H36"/>
    <mergeCell ref="I34:J36"/>
    <mergeCell ref="A37:H37"/>
    <mergeCell ref="I37:J37"/>
    <mergeCell ref="A38:H38"/>
    <mergeCell ref="I38:J38"/>
    <mergeCell ref="A39:H39"/>
    <mergeCell ref="I39:J39"/>
    <mergeCell ref="A40:H40"/>
    <mergeCell ref="I40:J40"/>
    <mergeCell ref="A41:H41"/>
    <mergeCell ref="I41:J41"/>
    <mergeCell ref="A42:H42"/>
    <mergeCell ref="I42:J42"/>
    <mergeCell ref="A43:J43"/>
    <mergeCell ref="A44:H44"/>
    <mergeCell ref="I44:J44"/>
    <mergeCell ref="A45:H45"/>
    <mergeCell ref="I45:J45"/>
    <mergeCell ref="A49:H50"/>
    <mergeCell ref="I49:J50"/>
    <mergeCell ref="A46:H46"/>
    <mergeCell ref="I46:J46"/>
    <mergeCell ref="A47:H47"/>
    <mergeCell ref="I47:J47"/>
    <mergeCell ref="A48:H48"/>
    <mergeCell ref="I48:J48"/>
  </mergeCell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37"/>
  <sheetViews>
    <sheetView workbookViewId="0">
      <selection activeCell="A7" sqref="A7"/>
    </sheetView>
  </sheetViews>
  <sheetFormatPr defaultRowHeight="15" x14ac:dyDescent="0.25"/>
  <cols>
    <col min="1" max="2" width="9.140625" style="24" customWidth="1"/>
    <col min="3" max="3" width="10" style="24" customWidth="1"/>
    <col min="4" max="5" width="9.140625" style="24" customWidth="1"/>
    <col min="6" max="6" width="7" style="24" customWidth="1"/>
    <col min="7" max="7" width="9.28515625" style="24" customWidth="1"/>
    <col min="8" max="8" width="5.28515625" style="24" customWidth="1"/>
    <col min="9" max="9" width="5.42578125" style="24" customWidth="1"/>
    <col min="10" max="10" width="6.140625" style="24" customWidth="1"/>
    <col min="11" max="11" width="9.140625" style="24" customWidth="1"/>
    <col min="12" max="12" width="12.7109375" style="24" customWidth="1"/>
    <col min="13" max="13" width="9.140625" style="24" customWidth="1"/>
    <col min="14" max="14" width="11.28515625" style="24" customWidth="1"/>
    <col min="15" max="1025" width="9.140625" style="24" customWidth="1"/>
  </cols>
  <sheetData>
    <row r="2" spans="1:14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4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4" x14ac:dyDescent="0.25">
      <c r="A4" s="46" t="s">
        <v>40</v>
      </c>
      <c r="B4" s="46"/>
      <c r="C4" s="46"/>
      <c r="D4" s="46"/>
      <c r="E4" s="46"/>
      <c r="F4" s="46"/>
      <c r="G4" s="46"/>
      <c r="H4" s="46"/>
      <c r="I4" s="46"/>
      <c r="J4" s="46"/>
    </row>
    <row r="5" spans="1:14" x14ac:dyDescent="0.25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</row>
    <row r="6" spans="1:14" x14ac:dyDescent="0.25">
      <c r="A6" s="47" t="s">
        <v>110</v>
      </c>
      <c r="B6" s="47"/>
      <c r="C6" s="47"/>
      <c r="D6" s="47"/>
      <c r="E6" s="47"/>
      <c r="F6" s="47"/>
      <c r="G6" s="47"/>
      <c r="H6" s="47"/>
      <c r="I6" s="47"/>
      <c r="J6" s="47"/>
    </row>
    <row r="7" spans="1:14" x14ac:dyDescent="0.25">
      <c r="A7" s="47" t="s">
        <v>111</v>
      </c>
      <c r="B7" s="47"/>
      <c r="C7" s="47"/>
      <c r="D7" s="47"/>
      <c r="E7" s="47"/>
      <c r="F7" s="47"/>
      <c r="G7" s="47"/>
      <c r="H7" s="47"/>
      <c r="I7" s="47"/>
      <c r="J7" s="47"/>
    </row>
    <row r="8" spans="1:14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</row>
    <row r="9" spans="1:14" ht="21.75" customHeight="1" x14ac:dyDescent="0.25">
      <c r="A9" s="58" t="s">
        <v>42</v>
      </c>
      <c r="B9" s="58"/>
      <c r="C9" s="58"/>
      <c r="D9" s="58"/>
      <c r="E9" s="58"/>
      <c r="F9" s="58"/>
      <c r="G9" s="58"/>
      <c r="H9" s="58"/>
      <c r="I9" s="58"/>
      <c r="J9" s="58"/>
      <c r="L9" s="25"/>
    </row>
    <row r="10" spans="1:14" x14ac:dyDescent="0.25">
      <c r="A10" s="59" t="s">
        <v>43</v>
      </c>
      <c r="B10" s="59"/>
      <c r="C10" s="59"/>
      <c r="D10" s="59"/>
      <c r="E10" s="59"/>
      <c r="F10" s="59"/>
      <c r="G10" s="59"/>
      <c r="H10" s="59" t="s">
        <v>44</v>
      </c>
      <c r="I10" s="59"/>
      <c r="J10" s="59"/>
      <c r="L10" s="25"/>
      <c r="N10" s="25"/>
    </row>
    <row r="11" spans="1:14" x14ac:dyDescent="0.25">
      <c r="A11" s="50" t="s">
        <v>112</v>
      </c>
      <c r="B11" s="50"/>
      <c r="C11" s="50"/>
      <c r="D11" s="50"/>
      <c r="E11" s="50"/>
      <c r="F11" s="50"/>
      <c r="G11" s="50"/>
      <c r="H11" s="49">
        <f>SUM(H12:J16)</f>
        <v>12691920.260000002</v>
      </c>
      <c r="I11" s="49"/>
      <c r="J11" s="49"/>
      <c r="L11" s="25"/>
      <c r="N11" s="25"/>
    </row>
    <row r="12" spans="1:14" x14ac:dyDescent="0.25">
      <c r="A12" s="51" t="s">
        <v>46</v>
      </c>
      <c r="B12" s="51"/>
      <c r="C12" s="51"/>
      <c r="D12" s="51"/>
      <c r="E12" s="51"/>
      <c r="F12" s="51"/>
      <c r="G12" s="51"/>
      <c r="H12" s="52">
        <v>3006783.91</v>
      </c>
      <c r="I12" s="52"/>
      <c r="J12" s="52"/>
      <c r="L12" s="25"/>
      <c r="M12" s="25"/>
      <c r="N12" s="25"/>
    </row>
    <row r="13" spans="1:14" x14ac:dyDescent="0.25">
      <c r="A13" s="51" t="s">
        <v>47</v>
      </c>
      <c r="B13" s="51"/>
      <c r="C13" s="51"/>
      <c r="D13" s="51"/>
      <c r="E13" s="51"/>
      <c r="F13" s="51"/>
      <c r="G13" s="51"/>
      <c r="H13" s="52">
        <v>1517967.65</v>
      </c>
      <c r="I13" s="52"/>
      <c r="J13" s="52"/>
      <c r="L13" s="25"/>
      <c r="M13" s="25"/>
      <c r="N13" s="25"/>
    </row>
    <row r="14" spans="1:14" x14ac:dyDescent="0.25">
      <c r="A14" s="51" t="s">
        <v>48</v>
      </c>
      <c r="B14" s="51"/>
      <c r="C14" s="51"/>
      <c r="D14" s="51"/>
      <c r="E14" s="51"/>
      <c r="F14" s="51"/>
      <c r="G14" s="51"/>
      <c r="H14" s="52">
        <v>265712.19</v>
      </c>
      <c r="I14" s="52"/>
      <c r="J14" s="52"/>
      <c r="L14" s="25"/>
      <c r="M14" s="25"/>
      <c r="N14" s="25"/>
    </row>
    <row r="15" spans="1:14" x14ac:dyDescent="0.25">
      <c r="A15" s="51" t="s">
        <v>49</v>
      </c>
      <c r="B15" s="51"/>
      <c r="C15" s="51"/>
      <c r="D15" s="51"/>
      <c r="E15" s="51"/>
      <c r="F15" s="51"/>
      <c r="G15" s="51"/>
      <c r="H15" s="52">
        <v>7899396.5099999998</v>
      </c>
      <c r="I15" s="52"/>
      <c r="J15" s="52"/>
      <c r="L15" s="25"/>
      <c r="M15" s="25"/>
      <c r="N15" s="25"/>
    </row>
    <row r="16" spans="1:14" x14ac:dyDescent="0.25">
      <c r="A16" s="51" t="s">
        <v>50</v>
      </c>
      <c r="B16" s="51"/>
      <c r="C16" s="51"/>
      <c r="D16" s="51"/>
      <c r="E16" s="51"/>
      <c r="F16" s="51"/>
      <c r="G16" s="51"/>
      <c r="H16" s="52">
        <v>2060</v>
      </c>
      <c r="I16" s="52"/>
      <c r="J16" s="52"/>
      <c r="L16" s="25"/>
      <c r="M16" s="25"/>
      <c r="N16" s="25"/>
    </row>
    <row r="17" spans="1:14" x14ac:dyDescent="0.25">
      <c r="A17" s="50" t="s">
        <v>51</v>
      </c>
      <c r="B17" s="50"/>
      <c r="C17" s="50"/>
      <c r="D17" s="50"/>
      <c r="E17" s="50"/>
      <c r="F17" s="50"/>
      <c r="G17" s="50"/>
      <c r="H17" s="49">
        <f>SUM(H18:J21)</f>
        <v>16087142.550000001</v>
      </c>
      <c r="I17" s="49"/>
      <c r="J17" s="49"/>
      <c r="L17" s="25"/>
      <c r="M17" s="25"/>
      <c r="N17" s="25"/>
    </row>
    <row r="18" spans="1:14" x14ac:dyDescent="0.25">
      <c r="A18" s="51" t="s">
        <v>25</v>
      </c>
      <c r="B18" s="51"/>
      <c r="C18" s="51"/>
      <c r="D18" s="51"/>
      <c r="E18" s="51"/>
      <c r="F18" s="51"/>
      <c r="G18" s="51"/>
      <c r="H18" s="52">
        <v>15993103.550000001</v>
      </c>
      <c r="I18" s="52"/>
      <c r="J18" s="52"/>
      <c r="L18" s="25"/>
      <c r="N18" s="25"/>
    </row>
    <row r="19" spans="1:14" x14ac:dyDescent="0.25">
      <c r="A19" s="51" t="s">
        <v>29</v>
      </c>
      <c r="B19" s="51"/>
      <c r="C19" s="51"/>
      <c r="D19" s="51"/>
      <c r="E19" s="51"/>
      <c r="F19" s="51"/>
      <c r="G19" s="51"/>
      <c r="H19" s="52">
        <v>45835</v>
      </c>
      <c r="I19" s="52"/>
      <c r="J19" s="52"/>
      <c r="L19" s="25"/>
      <c r="N19" s="25"/>
    </row>
    <row r="20" spans="1:14" x14ac:dyDescent="0.25">
      <c r="A20" s="51" t="s">
        <v>54</v>
      </c>
      <c r="B20" s="51"/>
      <c r="C20" s="51"/>
      <c r="D20" s="51"/>
      <c r="E20" s="51"/>
      <c r="F20" s="51"/>
      <c r="G20" s="51"/>
      <c r="H20" s="52">
        <f>'G1'!H23:J23</f>
        <v>0</v>
      </c>
      <c r="I20" s="52"/>
      <c r="J20" s="52"/>
      <c r="L20" s="25"/>
      <c r="N20" s="25"/>
    </row>
    <row r="21" spans="1:14" x14ac:dyDescent="0.25">
      <c r="A21" s="51" t="s">
        <v>55</v>
      </c>
      <c r="B21" s="51"/>
      <c r="C21" s="51"/>
      <c r="D21" s="51"/>
      <c r="E21" s="51"/>
      <c r="F21" s="51"/>
      <c r="G21" s="51"/>
      <c r="H21" s="74">
        <v>48204</v>
      </c>
      <c r="I21" s="74"/>
      <c r="J21" s="74"/>
      <c r="L21" s="25"/>
      <c r="N21" s="31"/>
    </row>
    <row r="22" spans="1:14" x14ac:dyDescent="0.25">
      <c r="A22" s="50" t="s">
        <v>56</v>
      </c>
      <c r="B22" s="50"/>
      <c r="C22" s="50"/>
      <c r="D22" s="50"/>
      <c r="E22" s="50"/>
      <c r="F22" s="50"/>
      <c r="G22" s="50"/>
      <c r="H22" s="49">
        <f>SUM(H23:J25)</f>
        <v>39538611.030000001</v>
      </c>
      <c r="I22" s="49"/>
      <c r="J22" s="49"/>
      <c r="L22" s="25"/>
      <c r="N22" s="1"/>
    </row>
    <row r="23" spans="1:14" x14ac:dyDescent="0.25">
      <c r="A23" s="51" t="s">
        <v>57</v>
      </c>
      <c r="B23" s="51"/>
      <c r="C23" s="51"/>
      <c r="D23" s="51"/>
      <c r="E23" s="51"/>
      <c r="F23" s="51"/>
      <c r="G23" s="51"/>
      <c r="H23" s="52">
        <v>37704303.600000001</v>
      </c>
      <c r="I23" s="52"/>
      <c r="J23" s="52"/>
      <c r="L23" s="25"/>
      <c r="N23" s="1"/>
    </row>
    <row r="24" spans="1:14" ht="15" customHeight="1" x14ac:dyDescent="0.25">
      <c r="A24" s="51" t="s">
        <v>33</v>
      </c>
      <c r="B24" s="51"/>
      <c r="C24" s="51"/>
      <c r="D24" s="51"/>
      <c r="E24" s="51"/>
      <c r="F24" s="51"/>
      <c r="G24" s="51"/>
      <c r="H24" s="52">
        <v>931852.33</v>
      </c>
      <c r="I24" s="52"/>
      <c r="J24" s="52"/>
      <c r="L24" s="25"/>
    </row>
    <row r="25" spans="1:14" x14ac:dyDescent="0.25">
      <c r="A25" s="51" t="s">
        <v>58</v>
      </c>
      <c r="B25" s="51"/>
      <c r="C25" s="51"/>
      <c r="D25" s="51"/>
      <c r="E25" s="51"/>
      <c r="F25" s="51"/>
      <c r="G25" s="51"/>
      <c r="H25" s="52">
        <v>902455.1</v>
      </c>
      <c r="I25" s="52"/>
      <c r="J25" s="52"/>
      <c r="L25" s="25"/>
    </row>
    <row r="26" spans="1:14" ht="15" customHeight="1" x14ac:dyDescent="0.25">
      <c r="A26" s="48" t="s">
        <v>113</v>
      </c>
      <c r="B26" s="48"/>
      <c r="C26" s="48"/>
      <c r="D26" s="48"/>
      <c r="E26" s="48"/>
      <c r="F26" s="48"/>
      <c r="G26" s="48"/>
      <c r="H26" s="49">
        <f>H11+H17+H22</f>
        <v>68317673.840000004</v>
      </c>
      <c r="I26" s="49"/>
      <c r="J26" s="49"/>
      <c r="L26" s="25"/>
    </row>
    <row r="27" spans="1:14" x14ac:dyDescent="0.25">
      <c r="A27" s="48"/>
      <c r="B27" s="48"/>
      <c r="C27" s="48"/>
      <c r="D27" s="48"/>
      <c r="E27" s="48"/>
      <c r="F27" s="48"/>
      <c r="G27" s="48"/>
      <c r="H27" s="49"/>
      <c r="I27" s="49"/>
      <c r="J27" s="49"/>
      <c r="L27" s="25"/>
    </row>
    <row r="28" spans="1:14" x14ac:dyDescent="0.25">
      <c r="A28" s="70" t="s">
        <v>114</v>
      </c>
      <c r="B28" s="70"/>
      <c r="C28" s="70"/>
      <c r="D28" s="70"/>
      <c r="E28" s="70"/>
      <c r="F28" s="70"/>
      <c r="G28" s="70"/>
      <c r="H28" s="71">
        <f>H26*0.15</f>
        <v>10247651.075999999</v>
      </c>
      <c r="I28" s="71"/>
      <c r="J28" s="71"/>
      <c r="L28" s="25"/>
    </row>
    <row r="29" spans="1:14" x14ac:dyDescent="0.25">
      <c r="A29" s="72" t="s">
        <v>115</v>
      </c>
      <c r="B29" s="72"/>
      <c r="C29" s="72"/>
      <c r="D29" s="72"/>
      <c r="E29" s="32">
        <f>H29/H26*100</f>
        <v>19.970937581911087</v>
      </c>
      <c r="F29" s="73" t="s">
        <v>116</v>
      </c>
      <c r="G29" s="73"/>
      <c r="H29" s="71">
        <v>13643680</v>
      </c>
      <c r="I29" s="71"/>
      <c r="J29" s="71"/>
    </row>
    <row r="30" spans="1:14" x14ac:dyDescent="0.25">
      <c r="A30" s="68"/>
      <c r="B30" s="68"/>
      <c r="C30" s="68"/>
      <c r="D30" s="68"/>
      <c r="E30" s="68"/>
      <c r="F30" s="68"/>
      <c r="G30" s="68"/>
      <c r="H30" s="69"/>
      <c r="I30" s="69"/>
      <c r="J30" s="69"/>
    </row>
    <row r="31" spans="1:14" x14ac:dyDescent="0.25">
      <c r="A31" s="68"/>
      <c r="B31" s="68"/>
      <c r="C31" s="68"/>
      <c r="D31" s="68"/>
      <c r="E31" s="68"/>
      <c r="F31" s="68"/>
      <c r="G31" s="68"/>
      <c r="H31" s="69"/>
      <c r="I31" s="69"/>
      <c r="J31" s="69"/>
    </row>
    <row r="32" spans="1:14" ht="15" customHeight="1" x14ac:dyDescent="0.25"/>
    <row r="37" spans="11:11" x14ac:dyDescent="0.25">
      <c r="K37" s="33">
        <f>J31/H26*100</f>
        <v>0</v>
      </c>
    </row>
  </sheetData>
  <mergeCells count="49">
    <mergeCell ref="A2:J2"/>
    <mergeCell ref="A3:J3"/>
    <mergeCell ref="A4:J4"/>
    <mergeCell ref="A5:J5"/>
    <mergeCell ref="A6:J6"/>
    <mergeCell ref="A7:J7"/>
    <mergeCell ref="A8:J8"/>
    <mergeCell ref="A9:J9"/>
    <mergeCell ref="A10:G10"/>
    <mergeCell ref="H10:J10"/>
    <mergeCell ref="A11:G11"/>
    <mergeCell ref="H11:J11"/>
    <mergeCell ref="A12:G12"/>
    <mergeCell ref="H12:J12"/>
    <mergeCell ref="A13:G13"/>
    <mergeCell ref="H13:J13"/>
    <mergeCell ref="A14:G14"/>
    <mergeCell ref="H14:J14"/>
    <mergeCell ref="A15:G15"/>
    <mergeCell ref="H15:J15"/>
    <mergeCell ref="A16:G16"/>
    <mergeCell ref="H16:J16"/>
    <mergeCell ref="A17:G17"/>
    <mergeCell ref="H17:J17"/>
    <mergeCell ref="A18:G18"/>
    <mergeCell ref="H18:J18"/>
    <mergeCell ref="A19:G19"/>
    <mergeCell ref="H19:J19"/>
    <mergeCell ref="A20:G20"/>
    <mergeCell ref="H20:J20"/>
    <mergeCell ref="A21:G21"/>
    <mergeCell ref="H21:J21"/>
    <mergeCell ref="A22:G22"/>
    <mergeCell ref="H22:J22"/>
    <mergeCell ref="A23:G23"/>
    <mergeCell ref="H23:J23"/>
    <mergeCell ref="A24:G24"/>
    <mergeCell ref="H24:J24"/>
    <mergeCell ref="A25:G25"/>
    <mergeCell ref="H25:J25"/>
    <mergeCell ref="A30:G31"/>
    <mergeCell ref="H30:J31"/>
    <mergeCell ref="A26:G27"/>
    <mergeCell ref="H26:J27"/>
    <mergeCell ref="A28:G28"/>
    <mergeCell ref="H28:J28"/>
    <mergeCell ref="A29:D29"/>
    <mergeCell ref="F29:G29"/>
    <mergeCell ref="H29:J29"/>
  </mergeCells>
  <printOptions horizontalCentered="1"/>
  <pageMargins left="0.39374999999999999" right="0.39374999999999999" top="0.39374999999999999" bottom="0.39374999999999999" header="0.51180555555555496" footer="0.51180555555555496"/>
  <pageSetup paperSize="9" firstPageNumber="0" orientation="portrait" horizontalDpi="300" verticalDpi="30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0"/>
  <sheetViews>
    <sheetView topLeftCell="A10" workbookViewId="0">
      <selection activeCell="I14" sqref="I14"/>
    </sheetView>
  </sheetViews>
  <sheetFormatPr defaultRowHeight="15" x14ac:dyDescent="0.25"/>
  <cols>
    <col min="1" max="1" width="9.140625" customWidth="1"/>
    <col min="2" max="2" width="9.28515625" customWidth="1"/>
    <col min="3" max="4" width="9.140625" customWidth="1"/>
    <col min="5" max="5" width="26.85546875" customWidth="1"/>
    <col min="6" max="7" width="9.140625" customWidth="1"/>
    <col min="8" max="8" width="8.140625" customWidth="1"/>
    <col min="9" max="9" width="15.5703125" customWidth="1"/>
    <col min="10" max="10" width="4.85546875" customWidth="1"/>
    <col min="11" max="11" width="16.85546875" customWidth="1"/>
    <col min="12" max="257" width="9.140625" customWidth="1"/>
    <col min="258" max="258" width="5.7109375" customWidth="1"/>
    <col min="259" max="260" width="9.140625" customWidth="1"/>
    <col min="261" max="261" width="26.85546875" customWidth="1"/>
    <col min="262" max="263" width="9.140625" customWidth="1"/>
    <col min="264" max="264" width="8.140625" customWidth="1"/>
    <col min="265" max="265" width="15.42578125" customWidth="1"/>
    <col min="266" max="266" width="4.85546875" customWidth="1"/>
    <col min="267" max="267" width="12.7109375" customWidth="1"/>
    <col min="268" max="513" width="9.140625" customWidth="1"/>
    <col min="514" max="514" width="5.7109375" customWidth="1"/>
    <col min="515" max="516" width="9.140625" customWidth="1"/>
    <col min="517" max="517" width="26.85546875" customWidth="1"/>
    <col min="518" max="519" width="9.140625" customWidth="1"/>
    <col min="520" max="520" width="8.140625" customWidth="1"/>
    <col min="521" max="521" width="15.42578125" customWidth="1"/>
    <col min="522" max="522" width="4.85546875" customWidth="1"/>
    <col min="523" max="523" width="12.7109375" customWidth="1"/>
    <col min="524" max="769" width="9.140625" customWidth="1"/>
    <col min="770" max="770" width="5.7109375" customWidth="1"/>
    <col min="771" max="772" width="9.140625" customWidth="1"/>
    <col min="773" max="773" width="26.85546875" customWidth="1"/>
    <col min="774" max="775" width="9.140625" customWidth="1"/>
    <col min="776" max="776" width="8.140625" customWidth="1"/>
    <col min="777" max="777" width="15.42578125" customWidth="1"/>
    <col min="778" max="778" width="4.85546875" customWidth="1"/>
    <col min="779" max="779" width="12.7109375" customWidth="1"/>
    <col min="780" max="1025" width="9.140625" customWidth="1"/>
  </cols>
  <sheetData>
    <row r="2" spans="1:12" x14ac:dyDescent="0.25">
      <c r="A2" s="46" t="s">
        <v>0</v>
      </c>
      <c r="B2" s="46"/>
      <c r="C2" s="46"/>
      <c r="D2" s="46"/>
      <c r="E2" s="46"/>
      <c r="F2" s="46"/>
      <c r="G2" s="46"/>
    </row>
    <row r="3" spans="1:12" x14ac:dyDescent="0.25">
      <c r="A3" s="47" t="s">
        <v>1</v>
      </c>
      <c r="B3" s="47"/>
      <c r="C3" s="47"/>
      <c r="D3" s="47"/>
      <c r="E3" s="47"/>
      <c r="F3" s="47"/>
      <c r="G3" s="47"/>
      <c r="K3" s="1"/>
    </row>
    <row r="4" spans="1:12" x14ac:dyDescent="0.25">
      <c r="A4" s="46" t="s">
        <v>2</v>
      </c>
      <c r="B4" s="46"/>
      <c r="C4" s="46"/>
      <c r="D4" s="46"/>
      <c r="E4" s="46"/>
      <c r="F4" s="46"/>
      <c r="G4" s="46"/>
      <c r="K4" s="1"/>
    </row>
    <row r="5" spans="1:12" x14ac:dyDescent="0.25">
      <c r="A5" s="47" t="s">
        <v>3</v>
      </c>
      <c r="B5" s="47"/>
      <c r="C5" s="47"/>
      <c r="D5" s="47"/>
      <c r="E5" s="47"/>
      <c r="F5" s="47"/>
      <c r="G5" s="47"/>
      <c r="K5" s="1"/>
    </row>
    <row r="6" spans="1:12" x14ac:dyDescent="0.25">
      <c r="A6" s="47" t="s">
        <v>117</v>
      </c>
      <c r="B6" s="47"/>
      <c r="C6" s="47"/>
      <c r="D6" s="47"/>
      <c r="E6" s="47"/>
      <c r="F6" s="47"/>
      <c r="G6" s="47"/>
      <c r="K6" s="1"/>
    </row>
    <row r="7" spans="1:12" s="3" customFormat="1" x14ac:dyDescent="0.25">
      <c r="A7" s="40"/>
      <c r="B7" s="40"/>
      <c r="C7" s="40"/>
      <c r="D7" s="40"/>
      <c r="E7" s="40"/>
      <c r="F7" s="40"/>
      <c r="G7" s="40"/>
      <c r="H7" s="2"/>
      <c r="I7" s="2"/>
      <c r="J7" s="2"/>
      <c r="K7" s="1"/>
      <c r="L7" s="2"/>
    </row>
    <row r="8" spans="1:12" x14ac:dyDescent="0.25">
      <c r="A8" s="41"/>
      <c r="B8" s="41"/>
      <c r="C8" s="41"/>
      <c r="D8" s="41"/>
      <c r="E8" s="41"/>
      <c r="F8" s="41"/>
      <c r="G8" s="41"/>
      <c r="H8" s="2"/>
      <c r="I8" s="2"/>
      <c r="J8" s="2"/>
      <c r="K8" s="1"/>
      <c r="L8" s="2"/>
    </row>
    <row r="9" spans="1:12" ht="29.25" customHeight="1" x14ac:dyDescent="0.25">
      <c r="A9" s="42" t="s">
        <v>118</v>
      </c>
      <c r="B9" s="42"/>
      <c r="C9" s="42"/>
      <c r="D9" s="42"/>
      <c r="E9" s="42"/>
      <c r="F9" s="42">
        <v>2021</v>
      </c>
      <c r="G9" s="42"/>
      <c r="H9" s="2"/>
      <c r="I9" s="2"/>
      <c r="J9" s="2"/>
      <c r="K9" s="1"/>
      <c r="L9" s="2"/>
    </row>
    <row r="10" spans="1:12" x14ac:dyDescent="0.25">
      <c r="A10" s="91"/>
      <c r="B10" s="91"/>
      <c r="C10" s="91"/>
      <c r="D10" s="91"/>
      <c r="E10" s="91"/>
      <c r="F10" s="91"/>
      <c r="G10" s="91"/>
      <c r="I10" s="3"/>
      <c r="K10" s="1"/>
    </row>
    <row r="11" spans="1:12" x14ac:dyDescent="0.25">
      <c r="A11" s="80" t="s">
        <v>119</v>
      </c>
      <c r="B11" s="80"/>
      <c r="C11" s="80"/>
      <c r="D11" s="80"/>
      <c r="E11" s="80"/>
      <c r="F11" s="81">
        <f>F12+F13</f>
        <v>52214159.460000001</v>
      </c>
      <c r="G11" s="81"/>
      <c r="I11" s="3"/>
      <c r="K11" s="1"/>
    </row>
    <row r="12" spans="1:12" x14ac:dyDescent="0.25">
      <c r="A12" s="87" t="s">
        <v>120</v>
      </c>
      <c r="B12" s="87"/>
      <c r="C12" s="87"/>
      <c r="D12" s="87"/>
      <c r="E12" s="87"/>
      <c r="F12" s="83">
        <v>48914059.460000001</v>
      </c>
      <c r="G12" s="83"/>
      <c r="I12" s="1"/>
      <c r="K12" s="7"/>
    </row>
    <row r="13" spans="1:12" x14ac:dyDescent="0.25">
      <c r="A13" s="87" t="s">
        <v>121</v>
      </c>
      <c r="B13" s="87"/>
      <c r="C13" s="87"/>
      <c r="D13" s="87"/>
      <c r="E13" s="87"/>
      <c r="F13" s="85">
        <v>3300100</v>
      </c>
      <c r="G13" s="85"/>
      <c r="I13" s="1"/>
      <c r="K13" s="7"/>
    </row>
    <row r="14" spans="1:12" x14ac:dyDescent="0.25">
      <c r="A14" s="88"/>
      <c r="B14" s="88"/>
      <c r="C14" s="88"/>
      <c r="D14" s="88"/>
      <c r="E14" s="88"/>
      <c r="F14" s="88"/>
      <c r="G14" s="88"/>
      <c r="I14" s="1"/>
      <c r="K14" s="7"/>
    </row>
    <row r="15" spans="1:12" x14ac:dyDescent="0.25">
      <c r="A15" s="89" t="s">
        <v>122</v>
      </c>
      <c r="B15" s="89"/>
      <c r="C15" s="89"/>
      <c r="D15" s="89"/>
      <c r="E15" s="89"/>
      <c r="F15" s="90">
        <v>6064000</v>
      </c>
      <c r="G15" s="90"/>
      <c r="I15" s="1"/>
      <c r="K15" s="7"/>
    </row>
    <row r="16" spans="1:12" x14ac:dyDescent="0.25">
      <c r="A16" s="88"/>
      <c r="B16" s="88"/>
      <c r="C16" s="88"/>
      <c r="D16" s="88"/>
      <c r="E16" s="88"/>
      <c r="F16" s="88"/>
      <c r="G16" s="88"/>
      <c r="I16" s="1"/>
      <c r="K16" s="7"/>
    </row>
    <row r="17" spans="1:12" x14ac:dyDescent="0.25">
      <c r="A17" s="80" t="s">
        <v>123</v>
      </c>
      <c r="B17" s="80"/>
      <c r="C17" s="80"/>
      <c r="D17" s="80"/>
      <c r="E17" s="80"/>
      <c r="F17" s="81">
        <f>F11-F15</f>
        <v>46150159.460000001</v>
      </c>
      <c r="G17" s="81"/>
      <c r="I17" s="1"/>
      <c r="K17" s="7"/>
    </row>
    <row r="18" spans="1:12" x14ac:dyDescent="0.25">
      <c r="A18" s="87" t="s">
        <v>124</v>
      </c>
      <c r="B18" s="87"/>
      <c r="C18" s="87"/>
      <c r="D18" s="87"/>
      <c r="E18" s="87"/>
      <c r="F18" s="85">
        <v>40736209.240000002</v>
      </c>
      <c r="G18" s="85"/>
      <c r="I18" s="1"/>
      <c r="K18" s="7"/>
    </row>
    <row r="19" spans="1:12" x14ac:dyDescent="0.25">
      <c r="A19" s="87" t="s">
        <v>125</v>
      </c>
      <c r="B19" s="87"/>
      <c r="C19" s="87"/>
      <c r="D19" s="87"/>
      <c r="E19" s="87"/>
      <c r="F19" s="85">
        <f>F13</f>
        <v>3300100</v>
      </c>
      <c r="G19" s="85"/>
      <c r="I19" s="1"/>
      <c r="K19" s="7"/>
    </row>
    <row r="20" spans="1:12" x14ac:dyDescent="0.25">
      <c r="A20" s="88"/>
      <c r="B20" s="88"/>
      <c r="C20" s="88"/>
      <c r="D20" s="88"/>
      <c r="E20" s="88"/>
      <c r="F20" s="88"/>
      <c r="G20" s="88"/>
      <c r="K20" s="7"/>
    </row>
    <row r="21" spans="1:12" x14ac:dyDescent="0.25">
      <c r="A21" s="80" t="s">
        <v>126</v>
      </c>
      <c r="B21" s="80"/>
      <c r="C21" s="80"/>
      <c r="D21" s="80"/>
      <c r="E21" s="80"/>
      <c r="F21" s="83"/>
      <c r="G21" s="83"/>
      <c r="K21" s="7"/>
    </row>
    <row r="22" spans="1:12" x14ac:dyDescent="0.25">
      <c r="A22" s="86"/>
      <c r="B22" s="86"/>
      <c r="C22" s="86"/>
      <c r="D22" s="86"/>
      <c r="E22" s="86"/>
      <c r="F22" s="86"/>
      <c r="G22" s="86"/>
      <c r="K22" s="7"/>
    </row>
    <row r="23" spans="1:12" x14ac:dyDescent="0.25">
      <c r="A23" s="80" t="s">
        <v>127</v>
      </c>
      <c r="B23" s="80"/>
      <c r="C23" s="80"/>
      <c r="D23" s="80"/>
      <c r="E23" s="80"/>
      <c r="F23" s="81">
        <v>94048211.700000003</v>
      </c>
      <c r="G23" s="81"/>
      <c r="K23" s="7"/>
    </row>
    <row r="24" spans="1:12" s="3" customFormat="1" x14ac:dyDescent="0.25">
      <c r="A24" s="80" t="s">
        <v>128</v>
      </c>
      <c r="B24" s="80"/>
      <c r="C24" s="80"/>
      <c r="D24" s="80"/>
      <c r="E24" s="80"/>
      <c r="F24" s="81">
        <f>(F17/F23)*100</f>
        <v>49.070746403145058</v>
      </c>
      <c r="G24" s="81"/>
      <c r="H24" s="2"/>
      <c r="J24" s="2"/>
      <c r="L24" s="2"/>
    </row>
    <row r="25" spans="1:12" ht="24" customHeight="1" x14ac:dyDescent="0.25">
      <c r="A25" s="82" t="s">
        <v>129</v>
      </c>
      <c r="B25" s="82"/>
      <c r="C25" s="82"/>
      <c r="D25" s="82"/>
      <c r="E25" s="82"/>
      <c r="F25" s="83">
        <f>F18/F23*100</f>
        <v>43.314177381641805</v>
      </c>
      <c r="G25" s="83"/>
      <c r="H25" s="2"/>
      <c r="J25" s="2"/>
      <c r="K25" s="7"/>
      <c r="L25" s="2"/>
    </row>
    <row r="26" spans="1:12" x14ac:dyDescent="0.25">
      <c r="A26" s="84" t="s">
        <v>130</v>
      </c>
      <c r="B26" s="84"/>
      <c r="C26" s="84"/>
      <c r="D26" s="84"/>
      <c r="E26" s="84"/>
      <c r="F26" s="85">
        <f>F19/F23*100</f>
        <v>3.5089449765688632</v>
      </c>
      <c r="G26" s="85"/>
      <c r="H26" s="2"/>
      <c r="J26" s="2"/>
      <c r="K26" s="7"/>
      <c r="L26" s="2"/>
    </row>
    <row r="27" spans="1:12" ht="24" customHeight="1" x14ac:dyDescent="0.25">
      <c r="A27" s="75" t="s">
        <v>131</v>
      </c>
      <c r="B27" s="75"/>
      <c r="C27" s="75"/>
      <c r="D27" s="75"/>
      <c r="E27" s="75"/>
      <c r="F27" s="76"/>
      <c r="G27" s="76"/>
      <c r="H27" s="2"/>
      <c r="J27" s="2"/>
      <c r="K27" s="7"/>
      <c r="L27" s="2"/>
    </row>
    <row r="28" spans="1:12" ht="24" customHeight="1" x14ac:dyDescent="0.25">
      <c r="A28" s="77" t="s">
        <v>132</v>
      </c>
      <c r="B28" s="77"/>
      <c r="C28" s="77"/>
      <c r="D28" s="77"/>
      <c r="E28" s="77"/>
      <c r="F28" s="78"/>
      <c r="G28" s="78"/>
      <c r="H28" s="21"/>
      <c r="I28" s="2"/>
      <c r="J28" s="2"/>
      <c r="K28" s="7"/>
      <c r="L28" s="2"/>
    </row>
    <row r="29" spans="1:12" ht="13.5" customHeight="1" x14ac:dyDescent="0.25">
      <c r="A29" s="37" t="s">
        <v>133</v>
      </c>
      <c r="B29" s="37"/>
      <c r="C29" s="37"/>
      <c r="D29" s="37"/>
      <c r="E29" s="37"/>
      <c r="F29" s="79">
        <f>F24</f>
        <v>49.070746403145058</v>
      </c>
      <c r="G29" s="79"/>
      <c r="H29" s="22"/>
      <c r="I29" s="22"/>
      <c r="J29" s="22"/>
      <c r="L29" s="2"/>
    </row>
    <row r="30" spans="1:12" ht="13.5" customHeight="1" x14ac:dyDescent="0.25">
      <c r="A30" s="37"/>
      <c r="B30" s="37"/>
      <c r="C30" s="37"/>
      <c r="D30" s="37"/>
      <c r="E30" s="37"/>
      <c r="F30" s="79"/>
      <c r="G30" s="79"/>
      <c r="H30" s="22"/>
      <c r="I30" s="22"/>
      <c r="J30" s="22"/>
      <c r="L30" s="2"/>
    </row>
  </sheetData>
  <mergeCells count="44">
    <mergeCell ref="A2:G2"/>
    <mergeCell ref="A3:G3"/>
    <mergeCell ref="A4:G4"/>
    <mergeCell ref="A5:G5"/>
    <mergeCell ref="A6:G6"/>
    <mergeCell ref="A7:G7"/>
    <mergeCell ref="A8:G8"/>
    <mergeCell ref="A9:E9"/>
    <mergeCell ref="F9:G9"/>
    <mergeCell ref="A10:G10"/>
    <mergeCell ref="A11:E11"/>
    <mergeCell ref="F11:G11"/>
    <mergeCell ref="A12:E12"/>
    <mergeCell ref="F12:G12"/>
    <mergeCell ref="A13:E13"/>
    <mergeCell ref="F13:G13"/>
    <mergeCell ref="A14:G14"/>
    <mergeCell ref="A15:E15"/>
    <mergeCell ref="F15:G15"/>
    <mergeCell ref="A16:G16"/>
    <mergeCell ref="A17:E17"/>
    <mergeCell ref="F17:G17"/>
    <mergeCell ref="A18:E18"/>
    <mergeCell ref="F18:G18"/>
    <mergeCell ref="A19:E19"/>
    <mergeCell ref="F19:G19"/>
    <mergeCell ref="A20:G20"/>
    <mergeCell ref="A21:E21"/>
    <mergeCell ref="F21:G21"/>
    <mergeCell ref="A22:G22"/>
    <mergeCell ref="A23:E23"/>
    <mergeCell ref="F23:G23"/>
    <mergeCell ref="A24:E24"/>
    <mergeCell ref="F24:G24"/>
    <mergeCell ref="A25:E25"/>
    <mergeCell ref="F25:G25"/>
    <mergeCell ref="A26:E26"/>
    <mergeCell ref="F26:G26"/>
    <mergeCell ref="A27:E27"/>
    <mergeCell ref="F27:G27"/>
    <mergeCell ref="A28:E28"/>
    <mergeCell ref="F28:G28"/>
    <mergeCell ref="A29:E30"/>
    <mergeCell ref="F29:G30"/>
  </mergeCells>
  <printOptions horizontalCentered="1"/>
  <pageMargins left="0.78749999999999998" right="0.78749999999999998" top="0.196527777777778" bottom="0.19652777777777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G5</vt:lpstr>
      <vt:lpstr>G1</vt:lpstr>
      <vt:lpstr>G2</vt:lpstr>
      <vt:lpstr>G3</vt:lpstr>
      <vt:lpstr>G4</vt:lpstr>
      <vt:lpstr>'G3'!Area_de_impressao</vt:lpstr>
      <vt:lpstr>'G4'!Area_de_impressao</vt:lpstr>
      <vt:lpstr>'G5'!Area_de_impressao</vt:lpstr>
    </vt:vector>
  </TitlesOfParts>
  <Company>Pierre Felippe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Felippe</dc:creator>
  <cp:lastModifiedBy>Usuário</cp:lastModifiedBy>
  <cp:revision>46</cp:revision>
  <cp:lastPrinted>2020-10-21T12:22:54Z</cp:lastPrinted>
  <dcterms:created xsi:type="dcterms:W3CDTF">2010-10-20T11:44:29Z</dcterms:created>
  <dcterms:modified xsi:type="dcterms:W3CDTF">2021-01-25T17:48:00Z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Pierre Felippe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